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SZTSZ\"/>
    </mc:Choice>
  </mc:AlternateContent>
  <bookViews>
    <workbookView xWindow="-120" yWindow="-120" windowWidth="29040" windowHeight="15840"/>
  </bookViews>
  <sheets>
    <sheet name="szakon_kozos" sheetId="10" r:id="rId1"/>
    <sheet name="FEGYVERSZAKÉRTŐ" sheetId="13" r:id="rId2"/>
    <sheet name="ÍRÁSSZAKÉRTŐ" sheetId="19" r:id="rId3"/>
    <sheet name="NYOMSZAKÉRTŐ" sheetId="20" r:id="rId4"/>
    <sheet name="OKMÁNYSZAKÉRTŐ" sheetId="21" r:id="rId5"/>
    <sheet name="UJJNYOMATSZAKÉRTŐ" sheetId="22" r:id="rId6"/>
    <sheet name="elotanulmanyi_rend" sheetId="14" r:id="rId7"/>
  </sheets>
  <definedNames>
    <definedName name="A83.2" localSheetId="6">#REF!</definedName>
    <definedName name="A83.2" localSheetId="1">#REF!</definedName>
    <definedName name="A83.2" localSheetId="2">#REF!</definedName>
    <definedName name="A83.2" localSheetId="3">#REF!</definedName>
    <definedName name="A83.2" localSheetId="4">#REF!</definedName>
    <definedName name="A83.2" localSheetId="0">#REF!</definedName>
    <definedName name="A83.2" localSheetId="5">#REF!</definedName>
    <definedName name="A83.2">#REF!</definedName>
    <definedName name="másol" localSheetId="2">#REF!</definedName>
    <definedName name="másol" localSheetId="3">#REF!</definedName>
    <definedName name="másol" localSheetId="4">#REF!</definedName>
    <definedName name="másol" localSheetId="5">#REF!</definedName>
    <definedName name="másol">#REF!</definedName>
    <definedName name="_xlnm.Print_Area" localSheetId="1">FEGYVERSZAKÉRTŐ!$A$1:$AA$37</definedName>
    <definedName name="_xlnm.Print_Area" localSheetId="2">ÍRÁSSZAKÉRTŐ!$A$1:$AA$37</definedName>
    <definedName name="_xlnm.Print_Area" localSheetId="3">NYOMSZAKÉRTŐ!$A$1:$AA$37</definedName>
    <definedName name="_xlnm.Print_Area" localSheetId="4">OKMÁNYSZAKÉRTŐ!$A$1:$AA$37</definedName>
    <definedName name="_xlnm.Print_Area" localSheetId="0">szakon_kozos!$A$1:$AA$44</definedName>
    <definedName name="_xlnm.Print_Area" localSheetId="5">UJJNYOMATSZAKÉRTŐ!$A$1:$AA$37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0" l="1"/>
  <c r="H23" i="10" s="1"/>
  <c r="I22" i="10"/>
  <c r="I23" i="10" s="1"/>
  <c r="Z15" i="22"/>
  <c r="Y15" i="22"/>
  <c r="X15" i="22"/>
  <c r="Z14" i="22"/>
  <c r="Y14" i="22"/>
  <c r="X14" i="22"/>
  <c r="Z13" i="22"/>
  <c r="Y13" i="22"/>
  <c r="X13" i="22"/>
  <c r="Z12" i="22"/>
  <c r="Y12" i="22"/>
  <c r="X12" i="22"/>
  <c r="Z15" i="21"/>
  <c r="Y15" i="21"/>
  <c r="X15" i="21"/>
  <c r="Z14" i="21"/>
  <c r="Y14" i="21"/>
  <c r="X14" i="21"/>
  <c r="Z13" i="21"/>
  <c r="Y13" i="21"/>
  <c r="X13" i="21"/>
  <c r="Z12" i="21"/>
  <c r="Y12" i="21"/>
  <c r="X12" i="21"/>
  <c r="Z16" i="10"/>
  <c r="X16" i="10"/>
  <c r="M22" i="10"/>
  <c r="M23" i="10" s="1"/>
  <c r="L22" i="10"/>
  <c r="L23" i="10" s="1"/>
  <c r="K22" i="10"/>
  <c r="K23" i="10" s="1"/>
  <c r="J22" i="10"/>
  <c r="J23" i="10" s="1"/>
  <c r="N22" i="10"/>
  <c r="N23" i="10" s="1"/>
  <c r="F22" i="10"/>
  <c r="F23" i="10" s="1"/>
  <c r="E22" i="10"/>
  <c r="E23" i="10" s="1"/>
  <c r="D22" i="10"/>
  <c r="D23" i="10" s="1"/>
  <c r="W33" i="22" l="1"/>
  <c r="S33" i="22"/>
  <c r="G33" i="22"/>
  <c r="W32" i="22"/>
  <c r="S32" i="22"/>
  <c r="O32" i="22"/>
  <c r="K32" i="22"/>
  <c r="G32" i="22"/>
  <c r="W31" i="22"/>
  <c r="S31" i="22"/>
  <c r="O31" i="22"/>
  <c r="K31" i="22"/>
  <c r="G31" i="22"/>
  <c r="W30" i="22"/>
  <c r="S30" i="22"/>
  <c r="G30" i="22"/>
  <c r="W29" i="22"/>
  <c r="S29" i="22"/>
  <c r="O29" i="22"/>
  <c r="K29" i="22"/>
  <c r="G29" i="22"/>
  <c r="W28" i="22"/>
  <c r="S28" i="22"/>
  <c r="G28" i="22"/>
  <c r="W27" i="22"/>
  <c r="S27" i="22"/>
  <c r="O27" i="22"/>
  <c r="K27" i="22"/>
  <c r="G27" i="22"/>
  <c r="W26" i="22"/>
  <c r="S26" i="22"/>
  <c r="O26" i="22"/>
  <c r="K26" i="22"/>
  <c r="G26" i="22"/>
  <c r="W25" i="22"/>
  <c r="S25" i="22"/>
  <c r="O25" i="22"/>
  <c r="K25" i="22"/>
  <c r="G25" i="22"/>
  <c r="W24" i="22"/>
  <c r="S24" i="22"/>
  <c r="O24" i="22"/>
  <c r="K24" i="22"/>
  <c r="G24" i="22"/>
  <c r="W23" i="22"/>
  <c r="S23" i="22"/>
  <c r="O23" i="22"/>
  <c r="K23" i="22"/>
  <c r="G23" i="22"/>
  <c r="V17" i="22"/>
  <c r="U17" i="22"/>
  <c r="T17" i="22"/>
  <c r="R17" i="22"/>
  <c r="Q17" i="22"/>
  <c r="P17" i="22"/>
  <c r="N17" i="22"/>
  <c r="M17" i="22"/>
  <c r="L17" i="22"/>
  <c r="J17" i="22"/>
  <c r="I17" i="22"/>
  <c r="H17" i="22"/>
  <c r="F17" i="22"/>
  <c r="E17" i="22"/>
  <c r="D17" i="22"/>
  <c r="Z16" i="22"/>
  <c r="Z17" i="22" s="1"/>
  <c r="Y16" i="22"/>
  <c r="X16" i="22"/>
  <c r="AA10" i="22"/>
  <c r="W10" i="22"/>
  <c r="S10" i="22"/>
  <c r="O10" i="22"/>
  <c r="K10" i="22"/>
  <c r="G10" i="22"/>
  <c r="W33" i="21"/>
  <c r="S33" i="21"/>
  <c r="G33" i="21"/>
  <c r="W32" i="21"/>
  <c r="S32" i="21"/>
  <c r="O32" i="21"/>
  <c r="K32" i="21"/>
  <c r="G32" i="21"/>
  <c r="W31" i="21"/>
  <c r="S31" i="21"/>
  <c r="O31" i="21"/>
  <c r="K31" i="21"/>
  <c r="G31" i="21"/>
  <c r="W30" i="21"/>
  <c r="S30" i="21"/>
  <c r="G30" i="21"/>
  <c r="W29" i="21"/>
  <c r="S29" i="21"/>
  <c r="O29" i="21"/>
  <c r="K29" i="21"/>
  <c r="G29" i="21"/>
  <c r="W28" i="21"/>
  <c r="S28" i="21"/>
  <c r="G28" i="21"/>
  <c r="W27" i="21"/>
  <c r="S27" i="21"/>
  <c r="O27" i="21"/>
  <c r="K27" i="21"/>
  <c r="G27" i="21"/>
  <c r="W26" i="21"/>
  <c r="S26" i="21"/>
  <c r="O26" i="21"/>
  <c r="K26" i="21"/>
  <c r="G26" i="21"/>
  <c r="W25" i="21"/>
  <c r="S25" i="21"/>
  <c r="O25" i="21"/>
  <c r="K25" i="21"/>
  <c r="G25" i="21"/>
  <c r="W24" i="21"/>
  <c r="S24" i="21"/>
  <c r="O24" i="21"/>
  <c r="K24" i="21"/>
  <c r="G24" i="21"/>
  <c r="W23" i="21"/>
  <c r="S23" i="21"/>
  <c r="O23" i="21"/>
  <c r="K23" i="21"/>
  <c r="G23" i="21"/>
  <c r="V17" i="21"/>
  <c r="U17" i="21"/>
  <c r="T17" i="21"/>
  <c r="R17" i="21"/>
  <c r="Q17" i="21"/>
  <c r="P17" i="21"/>
  <c r="N17" i="21"/>
  <c r="M17" i="21"/>
  <c r="L17" i="21"/>
  <c r="J17" i="21"/>
  <c r="I17" i="21"/>
  <c r="H17" i="21"/>
  <c r="F17" i="21"/>
  <c r="E17" i="21"/>
  <c r="D17" i="21"/>
  <c r="Z16" i="21"/>
  <c r="Y16" i="21"/>
  <c r="X16" i="21"/>
  <c r="AA10" i="21"/>
  <c r="W10" i="21"/>
  <c r="S10" i="21"/>
  <c r="O10" i="21"/>
  <c r="K10" i="21"/>
  <c r="G10" i="21"/>
  <c r="W33" i="20"/>
  <c r="S33" i="20"/>
  <c r="G33" i="20"/>
  <c r="W32" i="20"/>
  <c r="S32" i="20"/>
  <c r="O32" i="20"/>
  <c r="K32" i="20"/>
  <c r="G32" i="20"/>
  <c r="W31" i="20"/>
  <c r="S31" i="20"/>
  <c r="O31" i="20"/>
  <c r="K31" i="20"/>
  <c r="G31" i="20"/>
  <c r="W30" i="20"/>
  <c r="S30" i="20"/>
  <c r="G30" i="20"/>
  <c r="W29" i="20"/>
  <c r="S29" i="20"/>
  <c r="O29" i="20"/>
  <c r="K29" i="20"/>
  <c r="G29" i="20"/>
  <c r="W28" i="20"/>
  <c r="S28" i="20"/>
  <c r="G28" i="20"/>
  <c r="W27" i="20"/>
  <c r="S27" i="20"/>
  <c r="O27" i="20"/>
  <c r="K27" i="20"/>
  <c r="G27" i="20"/>
  <c r="W26" i="20"/>
  <c r="S26" i="20"/>
  <c r="O26" i="20"/>
  <c r="K26" i="20"/>
  <c r="G26" i="20"/>
  <c r="W25" i="20"/>
  <c r="S25" i="20"/>
  <c r="O25" i="20"/>
  <c r="K25" i="20"/>
  <c r="G25" i="20"/>
  <c r="W24" i="20"/>
  <c r="S24" i="20"/>
  <c r="O24" i="20"/>
  <c r="K24" i="20"/>
  <c r="G24" i="20"/>
  <c r="W23" i="20"/>
  <c r="S23" i="20"/>
  <c r="O23" i="20"/>
  <c r="K23" i="20"/>
  <c r="G23" i="20"/>
  <c r="V17" i="20"/>
  <c r="U17" i="20"/>
  <c r="T17" i="20"/>
  <c r="R17" i="20"/>
  <c r="Q17" i="20"/>
  <c r="P17" i="20"/>
  <c r="N17" i="20"/>
  <c r="M17" i="20"/>
  <c r="L17" i="20"/>
  <c r="J17" i="20"/>
  <c r="I17" i="20"/>
  <c r="H17" i="20"/>
  <c r="F17" i="20"/>
  <c r="E17" i="20"/>
  <c r="D17" i="20"/>
  <c r="Z16" i="20"/>
  <c r="Y16" i="20"/>
  <c r="X16" i="20"/>
  <c r="Z15" i="20"/>
  <c r="Y15" i="20"/>
  <c r="X15" i="20"/>
  <c r="Z14" i="20"/>
  <c r="Y14" i="20"/>
  <c r="X14" i="20"/>
  <c r="Z13" i="20"/>
  <c r="Y13" i="20"/>
  <c r="X13" i="20"/>
  <c r="Z12" i="20"/>
  <c r="Y12" i="20"/>
  <c r="X12" i="20"/>
  <c r="AA10" i="20"/>
  <c r="W10" i="20"/>
  <c r="S10" i="20"/>
  <c r="O10" i="20"/>
  <c r="K10" i="20"/>
  <c r="G10" i="20"/>
  <c r="W33" i="19"/>
  <c r="S33" i="19"/>
  <c r="G33" i="19"/>
  <c r="W32" i="19"/>
  <c r="S32" i="19"/>
  <c r="O32" i="19"/>
  <c r="K32" i="19"/>
  <c r="G32" i="19"/>
  <c r="W31" i="19"/>
  <c r="S31" i="19"/>
  <c r="O31" i="19"/>
  <c r="K31" i="19"/>
  <c r="G31" i="19"/>
  <c r="W30" i="19"/>
  <c r="S30" i="19"/>
  <c r="W29" i="19"/>
  <c r="S29" i="19"/>
  <c r="O29" i="19"/>
  <c r="K29" i="19"/>
  <c r="G29" i="19"/>
  <c r="W28" i="19"/>
  <c r="S28" i="19"/>
  <c r="G28" i="19"/>
  <c r="W27" i="19"/>
  <c r="S27" i="19"/>
  <c r="O27" i="19"/>
  <c r="K27" i="19"/>
  <c r="G27" i="19"/>
  <c r="W26" i="19"/>
  <c r="S26" i="19"/>
  <c r="O26" i="19"/>
  <c r="K26" i="19"/>
  <c r="G26" i="19"/>
  <c r="W25" i="19"/>
  <c r="S25" i="19"/>
  <c r="O25" i="19"/>
  <c r="K25" i="19"/>
  <c r="G25" i="19"/>
  <c r="W24" i="19"/>
  <c r="S24" i="19"/>
  <c r="O24" i="19"/>
  <c r="K24" i="19"/>
  <c r="G24" i="19"/>
  <c r="W23" i="19"/>
  <c r="S23" i="19"/>
  <c r="O23" i="19"/>
  <c r="K23" i="19"/>
  <c r="G23" i="19"/>
  <c r="V17" i="19"/>
  <c r="U17" i="19"/>
  <c r="T17" i="19"/>
  <c r="R17" i="19"/>
  <c r="Q17" i="19"/>
  <c r="P17" i="19"/>
  <c r="N17" i="19"/>
  <c r="M17" i="19"/>
  <c r="L17" i="19"/>
  <c r="J17" i="19"/>
  <c r="I17" i="19"/>
  <c r="H17" i="19"/>
  <c r="F17" i="19"/>
  <c r="E17" i="19"/>
  <c r="D17" i="19"/>
  <c r="Z16" i="19"/>
  <c r="Y16" i="19"/>
  <c r="X16" i="19"/>
  <c r="Z15" i="19"/>
  <c r="Y15" i="19"/>
  <c r="X15" i="19"/>
  <c r="Z14" i="19"/>
  <c r="Y14" i="19"/>
  <c r="X14" i="19"/>
  <c r="Z13" i="19"/>
  <c r="Y13" i="19"/>
  <c r="X13" i="19"/>
  <c r="Z12" i="19"/>
  <c r="Y12" i="19"/>
  <c r="X12" i="19"/>
  <c r="AA10" i="19"/>
  <c r="W10" i="19"/>
  <c r="S10" i="19"/>
  <c r="O10" i="19"/>
  <c r="K10" i="19"/>
  <c r="G10" i="19"/>
  <c r="Z16" i="13"/>
  <c r="Y16" i="13"/>
  <c r="X16" i="13"/>
  <c r="X15" i="13"/>
  <c r="Y15" i="13"/>
  <c r="Z15" i="13"/>
  <c r="Z14" i="13"/>
  <c r="Y14" i="13"/>
  <c r="X14" i="13"/>
  <c r="X13" i="13"/>
  <c r="Y13" i="13"/>
  <c r="Z13" i="13"/>
  <c r="Z12" i="13"/>
  <c r="Y12" i="13"/>
  <c r="X12" i="13"/>
  <c r="Z21" i="10"/>
  <c r="Z20" i="10"/>
  <c r="Z19" i="10"/>
  <c r="Z18" i="10"/>
  <c r="Z17" i="10"/>
  <c r="Y21" i="10"/>
  <c r="Y20" i="10"/>
  <c r="Y19" i="10"/>
  <c r="Y18" i="10"/>
  <c r="Y17" i="10"/>
  <c r="X21" i="10"/>
  <c r="X20" i="10"/>
  <c r="X19" i="10"/>
  <c r="X18" i="10"/>
  <c r="X17" i="10"/>
  <c r="Z15" i="10"/>
  <c r="Z14" i="10"/>
  <c r="Z13" i="10"/>
  <c r="Z12" i="10"/>
  <c r="Z11" i="10"/>
  <c r="Z10" i="10"/>
  <c r="Y15" i="10"/>
  <c r="Y14" i="10"/>
  <c r="Y13" i="10"/>
  <c r="Y12" i="10"/>
  <c r="Y11" i="10"/>
  <c r="Y10" i="10"/>
  <c r="X15" i="10"/>
  <c r="X14" i="10"/>
  <c r="X13" i="10"/>
  <c r="X12" i="10"/>
  <c r="X11" i="10"/>
  <c r="X10" i="10"/>
  <c r="AA26" i="20" l="1"/>
  <c r="AA30" i="20"/>
  <c r="AA26" i="22"/>
  <c r="AA30" i="22"/>
  <c r="Z22" i="10"/>
  <c r="Z23" i="10" s="1"/>
  <c r="X22" i="10"/>
  <c r="X23" i="10" s="1"/>
  <c r="Y22" i="10"/>
  <c r="Y23" i="10" s="1"/>
  <c r="AA24" i="21"/>
  <c r="AA28" i="21"/>
  <c r="AA32" i="21"/>
  <c r="X17" i="20"/>
  <c r="AA25" i="20"/>
  <c r="AA29" i="20"/>
  <c r="AA33" i="20"/>
  <c r="AA23" i="21"/>
  <c r="AA27" i="21"/>
  <c r="AA31" i="21"/>
  <c r="Y17" i="22"/>
  <c r="AA25" i="22"/>
  <c r="AA29" i="22"/>
  <c r="AA33" i="22"/>
  <c r="X17" i="22"/>
  <c r="AA23" i="22"/>
  <c r="AA27" i="22"/>
  <c r="AA31" i="22"/>
  <c r="Z17" i="20"/>
  <c r="AA23" i="20"/>
  <c r="AA27" i="20"/>
  <c r="AA31" i="20"/>
  <c r="AA25" i="21"/>
  <c r="AA29" i="21"/>
  <c r="AA33" i="21"/>
  <c r="AA24" i="20"/>
  <c r="AA28" i="20"/>
  <c r="AA32" i="20"/>
  <c r="Z17" i="21"/>
  <c r="AA26" i="21"/>
  <c r="AA30" i="21"/>
  <c r="AA24" i="22"/>
  <c r="AA28" i="22"/>
  <c r="AA32" i="22"/>
  <c r="Y17" i="21"/>
  <c r="X17" i="21"/>
  <c r="Y17" i="20"/>
  <c r="AA24" i="19"/>
  <c r="AA28" i="19"/>
  <c r="AA32" i="19"/>
  <c r="X17" i="19"/>
  <c r="Y17" i="19"/>
  <c r="Z17" i="19"/>
  <c r="AA26" i="19"/>
  <c r="AA30" i="19"/>
  <c r="AA23" i="19"/>
  <c r="AA27" i="19"/>
  <c r="AA31" i="19"/>
  <c r="AA25" i="19"/>
  <c r="AA29" i="19"/>
  <c r="AA33" i="19"/>
  <c r="AA34" i="22" l="1"/>
  <c r="AA18" i="22" s="1"/>
  <c r="AA34" i="20"/>
  <c r="AA18" i="20" s="1"/>
  <c r="AA34" i="21"/>
  <c r="AA18" i="21" s="1"/>
  <c r="AA34" i="19"/>
  <c r="AA18" i="19" s="1"/>
  <c r="D17" i="13"/>
  <c r="P22" i="10"/>
  <c r="Q22" i="10"/>
  <c r="R22" i="10"/>
  <c r="T22" i="10"/>
  <c r="U22" i="10"/>
  <c r="V22" i="10"/>
  <c r="G30" i="10"/>
  <c r="K30" i="10"/>
  <c r="O30" i="10"/>
  <c r="S30" i="10"/>
  <c r="W30" i="10"/>
  <c r="K31" i="10"/>
  <c r="O31" i="10"/>
  <c r="S31" i="10"/>
  <c r="W31" i="10"/>
  <c r="G32" i="10"/>
  <c r="K32" i="10"/>
  <c r="O32" i="10"/>
  <c r="S32" i="10"/>
  <c r="W32" i="10"/>
  <c r="G33" i="10"/>
  <c r="K33" i="10"/>
  <c r="O33" i="10"/>
  <c r="S33" i="10"/>
  <c r="W33" i="10"/>
  <c r="G34" i="10"/>
  <c r="K34" i="10"/>
  <c r="O34" i="10"/>
  <c r="S34" i="10"/>
  <c r="W34" i="10"/>
  <c r="G35" i="10"/>
  <c r="K35" i="10"/>
  <c r="O35" i="10"/>
  <c r="S35" i="10"/>
  <c r="W35" i="10"/>
  <c r="K36" i="10"/>
  <c r="O36" i="10"/>
  <c r="S36" i="10"/>
  <c r="W36" i="10"/>
  <c r="K37" i="10"/>
  <c r="O37" i="10"/>
  <c r="S37" i="10"/>
  <c r="W37" i="10"/>
  <c r="G38" i="10"/>
  <c r="K38" i="10"/>
  <c r="O38" i="10"/>
  <c r="S38" i="10"/>
  <c r="W38" i="10"/>
  <c r="G39" i="10"/>
  <c r="K39" i="10"/>
  <c r="O39" i="10"/>
  <c r="S39" i="10"/>
  <c r="W39" i="10"/>
  <c r="K40" i="10"/>
  <c r="O40" i="10"/>
  <c r="S40" i="10"/>
  <c r="W40" i="10"/>
  <c r="K23" i="13"/>
  <c r="O23" i="13"/>
  <c r="S23" i="13"/>
  <c r="W23" i="13"/>
  <c r="G23" i="13"/>
  <c r="K24" i="13"/>
  <c r="O24" i="13"/>
  <c r="S24" i="13"/>
  <c r="W24" i="13"/>
  <c r="G24" i="13"/>
  <c r="K25" i="13"/>
  <c r="O25" i="13"/>
  <c r="S25" i="13"/>
  <c r="W25" i="13"/>
  <c r="G25" i="13"/>
  <c r="K26" i="13"/>
  <c r="O26" i="13"/>
  <c r="S26" i="13"/>
  <c r="W26" i="13"/>
  <c r="G26" i="13"/>
  <c r="K27" i="13"/>
  <c r="O27" i="13"/>
  <c r="S27" i="13"/>
  <c r="W27" i="13"/>
  <c r="G27" i="13"/>
  <c r="K28" i="13"/>
  <c r="S28" i="13"/>
  <c r="W28" i="13"/>
  <c r="G28" i="13"/>
  <c r="K29" i="13"/>
  <c r="O29" i="13"/>
  <c r="S29" i="13"/>
  <c r="W29" i="13"/>
  <c r="G29" i="13"/>
  <c r="S30" i="13"/>
  <c r="W30" i="13"/>
  <c r="G30" i="13"/>
  <c r="K31" i="13"/>
  <c r="O31" i="13"/>
  <c r="S31" i="13"/>
  <c r="W31" i="13"/>
  <c r="G31" i="13"/>
  <c r="K32" i="13"/>
  <c r="O32" i="13"/>
  <c r="S32" i="13"/>
  <c r="W32" i="13"/>
  <c r="G32" i="13"/>
  <c r="S33" i="13"/>
  <c r="W33" i="13"/>
  <c r="G33" i="13"/>
  <c r="AA10" i="13"/>
  <c r="E17" i="13"/>
  <c r="I17" i="13"/>
  <c r="M17" i="13"/>
  <c r="Q17" i="13"/>
  <c r="U17" i="13"/>
  <c r="H17" i="13"/>
  <c r="L17" i="13"/>
  <c r="P17" i="13"/>
  <c r="T17" i="13"/>
  <c r="F17" i="13"/>
  <c r="J17" i="13"/>
  <c r="N17" i="13"/>
  <c r="R17" i="13"/>
  <c r="V17" i="13"/>
  <c r="W10" i="13"/>
  <c r="S10" i="13"/>
  <c r="O10" i="13"/>
  <c r="K10" i="13"/>
  <c r="G10" i="13"/>
  <c r="L10" i="22" l="1"/>
  <c r="L18" i="22" s="1"/>
  <c r="L20" i="22" s="1"/>
  <c r="L10" i="19"/>
  <c r="L18" i="19" s="1"/>
  <c r="L20" i="19" s="1"/>
  <c r="L10" i="21"/>
  <c r="L18" i="21" s="1"/>
  <c r="L20" i="21" s="1"/>
  <c r="L10" i="20"/>
  <c r="L18" i="20" s="1"/>
  <c r="L20" i="20" s="1"/>
  <c r="X17" i="13"/>
  <c r="AA31" i="13"/>
  <c r="AA25" i="13"/>
  <c r="Y17" i="13"/>
  <c r="Z17" i="13"/>
  <c r="AA32" i="13"/>
  <c r="AA26" i="13"/>
  <c r="AA24" i="13"/>
  <c r="AA23" i="13"/>
  <c r="AA30" i="10"/>
  <c r="P23" i="10"/>
  <c r="AA38" i="10"/>
  <c r="AA34" i="10"/>
  <c r="V23" i="10"/>
  <c r="T23" i="10"/>
  <c r="Q23" i="10"/>
  <c r="U23" i="10"/>
  <c r="R23" i="10"/>
  <c r="L10" i="13"/>
  <c r="L18" i="13" s="1"/>
  <c r="L20" i="13" s="1"/>
  <c r="AA33" i="13"/>
  <c r="AA29" i="13"/>
  <c r="AA33" i="10"/>
  <c r="AA27" i="13"/>
  <c r="AA39" i="10"/>
  <c r="AA35" i="10"/>
  <c r="AA28" i="13"/>
  <c r="AA30" i="13"/>
  <c r="AA40" i="10"/>
  <c r="AA32" i="10"/>
  <c r="R10" i="21" l="1"/>
  <c r="R18" i="21" s="1"/>
  <c r="R10" i="20"/>
  <c r="R18" i="20" s="1"/>
  <c r="R10" i="19"/>
  <c r="R18" i="19" s="1"/>
  <c r="R10" i="22"/>
  <c r="R18" i="22" s="1"/>
  <c r="T25" i="10"/>
  <c r="T10" i="22"/>
  <c r="T18" i="22" s="1"/>
  <c r="T20" i="22" s="1"/>
  <c r="T10" i="19"/>
  <c r="T18" i="19" s="1"/>
  <c r="T20" i="19" s="1"/>
  <c r="T10" i="20"/>
  <c r="T18" i="20" s="1"/>
  <c r="T20" i="20" s="1"/>
  <c r="T10" i="21"/>
  <c r="T18" i="21" s="1"/>
  <c r="T20" i="21" s="1"/>
  <c r="P10" i="13"/>
  <c r="P18" i="13" s="1"/>
  <c r="P20" i="13" s="1"/>
  <c r="P10" i="22"/>
  <c r="P18" i="22" s="1"/>
  <c r="P20" i="22" s="1"/>
  <c r="P10" i="19"/>
  <c r="P18" i="19" s="1"/>
  <c r="P20" i="19" s="1"/>
  <c r="P10" i="21"/>
  <c r="P18" i="21" s="1"/>
  <c r="P20" i="21" s="1"/>
  <c r="P10" i="20"/>
  <c r="P18" i="20" s="1"/>
  <c r="P20" i="20" s="1"/>
  <c r="D25" i="10"/>
  <c r="D10" i="22"/>
  <c r="D18" i="22" s="1"/>
  <c r="D20" i="22" s="1"/>
  <c r="D10" i="19"/>
  <c r="D18" i="19" s="1"/>
  <c r="D20" i="19" s="1"/>
  <c r="D10" i="21"/>
  <c r="D18" i="21" s="1"/>
  <c r="D20" i="21" s="1"/>
  <c r="D10" i="20"/>
  <c r="D18" i="20" s="1"/>
  <c r="D20" i="20" s="1"/>
  <c r="U10" i="13"/>
  <c r="U18" i="13" s="1"/>
  <c r="U20" i="13" s="1"/>
  <c r="U10" i="19"/>
  <c r="U18" i="19" s="1"/>
  <c r="U20" i="19" s="1"/>
  <c r="U10" i="21"/>
  <c r="U18" i="21" s="1"/>
  <c r="U20" i="21" s="1"/>
  <c r="U10" i="20"/>
  <c r="U18" i="20" s="1"/>
  <c r="U20" i="20" s="1"/>
  <c r="U10" i="22"/>
  <c r="U18" i="22" s="1"/>
  <c r="U20" i="22" s="1"/>
  <c r="J10" i="21"/>
  <c r="J18" i="21" s="1"/>
  <c r="J10" i="20"/>
  <c r="J18" i="20" s="1"/>
  <c r="J10" i="22"/>
  <c r="J18" i="22" s="1"/>
  <c r="J10" i="19"/>
  <c r="J18" i="19" s="1"/>
  <c r="V10" i="21"/>
  <c r="V18" i="21" s="1"/>
  <c r="V10" i="20"/>
  <c r="V18" i="20" s="1"/>
  <c r="V10" i="22"/>
  <c r="V18" i="22" s="1"/>
  <c r="V10" i="19"/>
  <c r="V18" i="19" s="1"/>
  <c r="I10" i="19"/>
  <c r="I18" i="19" s="1"/>
  <c r="I20" i="19" s="1"/>
  <c r="I10" i="21"/>
  <c r="I18" i="21" s="1"/>
  <c r="I20" i="21" s="1"/>
  <c r="I10" i="20"/>
  <c r="I18" i="20" s="1"/>
  <c r="I20" i="20" s="1"/>
  <c r="I10" i="22"/>
  <c r="I18" i="22" s="1"/>
  <c r="I20" i="22" s="1"/>
  <c r="M10" i="19"/>
  <c r="M18" i="19" s="1"/>
  <c r="M20" i="19" s="1"/>
  <c r="M10" i="21"/>
  <c r="M18" i="21" s="1"/>
  <c r="M20" i="21" s="1"/>
  <c r="M10" i="22"/>
  <c r="M18" i="22" s="1"/>
  <c r="M20" i="22" s="1"/>
  <c r="M10" i="20"/>
  <c r="M18" i="20" s="1"/>
  <c r="M20" i="20" s="1"/>
  <c r="F10" i="13"/>
  <c r="F18" i="13" s="1"/>
  <c r="F10" i="21"/>
  <c r="F18" i="21" s="1"/>
  <c r="F10" i="20"/>
  <c r="F18" i="20" s="1"/>
  <c r="F10" i="22"/>
  <c r="F18" i="22" s="1"/>
  <c r="F10" i="19"/>
  <c r="F18" i="19" s="1"/>
  <c r="N10" i="21"/>
  <c r="N18" i="21" s="1"/>
  <c r="N10" i="20"/>
  <c r="N18" i="20" s="1"/>
  <c r="N10" i="22"/>
  <c r="N18" i="22" s="1"/>
  <c r="N10" i="19"/>
  <c r="N18" i="19" s="1"/>
  <c r="E25" i="10"/>
  <c r="E10" i="19"/>
  <c r="E18" i="19" s="1"/>
  <c r="E20" i="19" s="1"/>
  <c r="E10" i="21"/>
  <c r="E18" i="21" s="1"/>
  <c r="E20" i="21" s="1"/>
  <c r="E10" i="20"/>
  <c r="E18" i="20" s="1"/>
  <c r="E20" i="20" s="1"/>
  <c r="E10" i="22"/>
  <c r="E18" i="22" s="1"/>
  <c r="E20" i="22" s="1"/>
  <c r="Q10" i="19"/>
  <c r="Q18" i="19" s="1"/>
  <c r="Q20" i="19" s="1"/>
  <c r="Q10" i="21"/>
  <c r="Q18" i="21" s="1"/>
  <c r="Q20" i="21" s="1"/>
  <c r="Q10" i="20"/>
  <c r="Q18" i="20" s="1"/>
  <c r="Q20" i="20" s="1"/>
  <c r="Q10" i="22"/>
  <c r="Q18" i="22" s="1"/>
  <c r="Q20" i="22" s="1"/>
  <c r="H10" i="22"/>
  <c r="H18" i="22" s="1"/>
  <c r="H20" i="22" s="1"/>
  <c r="H10" i="19"/>
  <c r="H18" i="19" s="1"/>
  <c r="H20" i="19" s="1"/>
  <c r="H10" i="20"/>
  <c r="H18" i="20" s="1"/>
  <c r="H20" i="20" s="1"/>
  <c r="H10" i="21"/>
  <c r="H18" i="21" s="1"/>
  <c r="H20" i="21" s="1"/>
  <c r="I10" i="13"/>
  <c r="I18" i="13" s="1"/>
  <c r="I20" i="13" s="1"/>
  <c r="AA34" i="13"/>
  <c r="AA18" i="13" s="1"/>
  <c r="R10" i="13"/>
  <c r="R18" i="13" s="1"/>
  <c r="V10" i="13"/>
  <c r="V18" i="13" s="1"/>
  <c r="D10" i="13"/>
  <c r="D18" i="13" s="1"/>
  <c r="D20" i="13" s="1"/>
  <c r="T10" i="13"/>
  <c r="T18" i="13" s="1"/>
  <c r="T20" i="13" s="1"/>
  <c r="P25" i="10"/>
  <c r="U25" i="10"/>
  <c r="J10" i="13"/>
  <c r="J18" i="13" s="1"/>
  <c r="Q10" i="13"/>
  <c r="Q18" i="13" s="1"/>
  <c r="Q20" i="13" s="1"/>
  <c r="E10" i="13"/>
  <c r="E18" i="13" s="1"/>
  <c r="E20" i="13" s="1"/>
  <c r="M10" i="13"/>
  <c r="M18" i="13" s="1"/>
  <c r="M20" i="13" s="1"/>
  <c r="N10" i="13"/>
  <c r="N18" i="13" s="1"/>
  <c r="Q25" i="10"/>
  <c r="AA41" i="10"/>
  <c r="H10" i="13"/>
  <c r="H18" i="13" s="1"/>
  <c r="H20" i="13" s="1"/>
  <c r="X20" i="22" l="1"/>
  <c r="Y25" i="10"/>
  <c r="X25" i="10"/>
  <c r="X20" i="20"/>
  <c r="Y20" i="20"/>
  <c r="X20" i="21"/>
  <c r="Y20" i="22"/>
  <c r="Z10" i="21"/>
  <c r="Z18" i="21" s="1"/>
  <c r="Z10" i="20"/>
  <c r="Z18" i="20" s="1"/>
  <c r="Z10" i="22"/>
  <c r="Z18" i="22" s="1"/>
  <c r="Z10" i="19"/>
  <c r="Z18" i="19" s="1"/>
  <c r="X10" i="22"/>
  <c r="X18" i="22" s="1"/>
  <c r="X10" i="19"/>
  <c r="X18" i="19" s="1"/>
  <c r="X10" i="21"/>
  <c r="X18" i="21" s="1"/>
  <c r="X10" i="20"/>
  <c r="X18" i="20" s="1"/>
  <c r="Y20" i="21"/>
  <c r="Y20" i="19"/>
  <c r="X20" i="19"/>
  <c r="X20" i="13"/>
  <c r="Y20" i="13"/>
  <c r="X10" i="13"/>
  <c r="X18" i="13" s="1"/>
  <c r="Z10" i="13"/>
  <c r="Z18" i="13" s="1"/>
  <c r="Y10" i="19" l="1"/>
  <c r="Y18" i="19" s="1"/>
  <c r="Y10" i="21"/>
  <c r="Y18" i="21" s="1"/>
  <c r="Y10" i="20"/>
  <c r="Y18" i="20" s="1"/>
  <c r="Y10" i="22"/>
  <c r="Y18" i="22" s="1"/>
  <c r="Y10" i="13"/>
  <c r="Y18" i="13" s="1"/>
</calcChain>
</file>

<file path=xl/sharedStrings.xml><?xml version="1.0" encoding="utf-8"?>
<sst xmlns="http://schemas.openxmlformats.org/spreadsheetml/2006/main" count="887" uniqueCount="161">
  <si>
    <t>K</t>
  </si>
  <si>
    <t>1.</t>
  </si>
  <si>
    <t>2.</t>
  </si>
  <si>
    <t>3.</t>
  </si>
  <si>
    <t>5.</t>
  </si>
  <si>
    <t>6.</t>
  </si>
  <si>
    <t>kredit</t>
  </si>
  <si>
    <t>félév/szemeszter</t>
  </si>
  <si>
    <t>elm.</t>
  </si>
  <si>
    <t>gyak.</t>
  </si>
  <si>
    <t>heti kontaktóra</t>
  </si>
  <si>
    <t>számonkérés</t>
  </si>
  <si>
    <t>tantárgy kódja</t>
  </si>
  <si>
    <t>tantárgy jellege</t>
  </si>
  <si>
    <t>tanulmányi terület/tantárgy</t>
  </si>
  <si>
    <t>Differenciált szakmai ismeretek</t>
  </si>
  <si>
    <t>Differenciált szakmai ismeretek összesen</t>
  </si>
  <si>
    <t>KRITÉRIUM, KÖVETELMÉNYEK</t>
  </si>
  <si>
    <t>Gyakorlati jegy(G)</t>
  </si>
  <si>
    <t>ÖSSZES TANÓRARENDI KONTAKTÓRA</t>
  </si>
  <si>
    <t xml:space="preserve"> TANÓRA-, KREDIT- ÉS VIZSGATERV </t>
  </si>
  <si>
    <t>SZÁMONKÉRÉS ÖSSZ:</t>
  </si>
  <si>
    <t xml:space="preserve"> SZAKON KÖZÖS ÖSSZESEN</t>
  </si>
  <si>
    <t xml:space="preserve"> SZAKON ÖSSZESEN</t>
  </si>
  <si>
    <t>félév összesen</t>
  </si>
  <si>
    <t>gyak</t>
  </si>
  <si>
    <t>részidős képzésben, levelezői munkarend szerint  tanuló hallgatók részére</t>
  </si>
  <si>
    <t>részidős képzésben, levelezői munkarend szerint tanuló hallgatók részére</t>
  </si>
  <si>
    <t>összesen</t>
  </si>
  <si>
    <t>Aláírás (A)</t>
  </si>
  <si>
    <t>Beszámoló (B)</t>
  </si>
  <si>
    <t>Félévközi értékelés  (F)</t>
  </si>
  <si>
    <t>Félévközi értékelés (((zárvizsga tárgy((F(Z)))</t>
  </si>
  <si>
    <t>Gyakorlati jegy (((zárvizsga tárgy((G(Z)))</t>
  </si>
  <si>
    <t>Alapvizsga (AV)</t>
  </si>
  <si>
    <t>Zárvizsga tárgy(Z)</t>
  </si>
  <si>
    <t>x</t>
  </si>
  <si>
    <t>ELŐTANULMÁNYI REND</t>
  </si>
  <si>
    <t>Kódszám</t>
  </si>
  <si>
    <t>Tanulmányi terület/tantárgy</t>
  </si>
  <si>
    <t>ELŐTANULMÁNYI KÖTELEZETTSÉG</t>
  </si>
  <si>
    <t>Tantárgy</t>
  </si>
  <si>
    <t>Komplex vizsga (KO)</t>
  </si>
  <si>
    <t>SZÁMONKÉRÉSEK ÖSSZESÍTŐ</t>
  </si>
  <si>
    <t>KV</t>
  </si>
  <si>
    <t>B</t>
  </si>
  <si>
    <t>G</t>
  </si>
  <si>
    <t>KRIMINALISZTIKAI SZAKÉRTŐ SZAKIRÁNYÚ TOVÁBBKÉPZÉSI SZAK</t>
  </si>
  <si>
    <t>Büntetőjogi ismeretek</t>
  </si>
  <si>
    <t>Büntető eljárásjogi ismeretek</t>
  </si>
  <si>
    <t>Közigazgatási jogi ismeretek</t>
  </si>
  <si>
    <t>Szabálysértési jogi ismeretek</t>
  </si>
  <si>
    <t>Polgári jogi ismeretek</t>
  </si>
  <si>
    <t>Szakértői tevékenység jogi keretei</t>
  </si>
  <si>
    <t>Krimináltechnikai ismeretek</t>
  </si>
  <si>
    <t>Krimináltaktikai ismeretek</t>
  </si>
  <si>
    <t>Kriminálmetodikai ismertek</t>
  </si>
  <si>
    <t>Szakértő etikett és érveléstechnika</t>
  </si>
  <si>
    <t>Szakdolgozat (vizsga szakértői vélemény)</t>
  </si>
  <si>
    <t xml:space="preserve">KRIMINALISZTIKAI SZAKÉRTŐ SZAKIRÁNYÚ TOVÁBBKÉPZÉSI SZAK </t>
  </si>
  <si>
    <t>FEGYVERSZAKÉRTŐ</t>
  </si>
  <si>
    <t>ÍRÁSSZAKÉRTŐ</t>
  </si>
  <si>
    <t>Fegyverszakértői szakmai elméleti ismeretek 1.</t>
  </si>
  <si>
    <t>Fegyverszakértői szakmai elméleti ismeretek 2.</t>
  </si>
  <si>
    <t>Fegyverszakértői szakmai gyakorlati ismeretek 1.</t>
  </si>
  <si>
    <t>Fegyverszakértői szakmai gyakorlati ismeretek 2.</t>
  </si>
  <si>
    <t>Írásszakértői szakmai elméleti ismeretek 1.</t>
  </si>
  <si>
    <t>Írásszakértői szakmai elméleti ismeretek 2.</t>
  </si>
  <si>
    <t>Írásszakértői szakmai gyakorlati ismeretek 1.</t>
  </si>
  <si>
    <t>Írásszakértői szakmai gyakorlati ismeretek 2.</t>
  </si>
  <si>
    <t>NYOMSZAKÉRTŐ</t>
  </si>
  <si>
    <t>Nyomszakértői szakmai elméleti ismeretek 1.</t>
  </si>
  <si>
    <t>Nyomszakértői szakmai elméleti ismeretek 2.</t>
  </si>
  <si>
    <t>Nyomszakértői szakmai gyakorlati ismeretek 1.</t>
  </si>
  <si>
    <t>Nyomszakértői szakmai gyakorlati ismeretek 2.</t>
  </si>
  <si>
    <t>OKMÁNYSZAKÉRTŐ</t>
  </si>
  <si>
    <t>Okmányszakértői szakmai elméleti ismeretek 1.</t>
  </si>
  <si>
    <t>Okmányszakértői szakmai elméleti ismeretek 2.</t>
  </si>
  <si>
    <t>Okmányszakértői szakmai gyakorlati ismeretek 1.</t>
  </si>
  <si>
    <t>Okmányszakértői szakmai gyakorlati ismeretek 2.</t>
  </si>
  <si>
    <t>UJJNYOMATSZAKÉRTŐ</t>
  </si>
  <si>
    <t>Ujjnyomatszakértői szakmai elméleti ismeretek 1.</t>
  </si>
  <si>
    <t>Ujjnyomatszakértői szakmai elméleti ismeretek 2.</t>
  </si>
  <si>
    <t>Ujjnyomatszakértői szakmai gyakorlati ismeretek 1.</t>
  </si>
  <si>
    <t>Ujjnyomatszakértői szakmai gyakorlati ismeretek 2.</t>
  </si>
  <si>
    <t>Törzsanyag</t>
  </si>
  <si>
    <t>Törzsanyag összesen:</t>
  </si>
  <si>
    <t xml:space="preserve">érvényes 2021/2022-es tanévtől </t>
  </si>
  <si>
    <t xml:space="preserve">érvényes 2021/22-es tanévtől </t>
  </si>
  <si>
    <t>Kriminalisztikai elméletek</t>
  </si>
  <si>
    <t>Záróvizsga tárgy(Z)</t>
  </si>
  <si>
    <t>Gyakorlati jegy (((záróvizsga tárgy((G(Z)))</t>
  </si>
  <si>
    <t>Félévközi értékelés (((záróvizsga tárgy((F(Z)))</t>
  </si>
  <si>
    <t>Z</t>
  </si>
  <si>
    <t>tárgyfelelős személy</t>
  </si>
  <si>
    <t>tárgyfelelős szervezeti egység</t>
  </si>
  <si>
    <t>Dr. Mészáros Bence</t>
  </si>
  <si>
    <t>Dr. Simon Attila</t>
  </si>
  <si>
    <t>Dr. Fantoly Zsanett</t>
  </si>
  <si>
    <t>Lontai Márton</t>
  </si>
  <si>
    <t>Sajgó Ildikó</t>
  </si>
  <si>
    <t>az adott szakmai tárgy tantárgyfelelőse</t>
  </si>
  <si>
    <t>RFTTS02</t>
  </si>
  <si>
    <t>RFTTS03</t>
  </si>
  <si>
    <t>RFTTS04</t>
  </si>
  <si>
    <t>RJITS01</t>
  </si>
  <si>
    <t>RJITS05</t>
  </si>
  <si>
    <t>Dr. Pallagi Anikó</t>
  </si>
  <si>
    <t>RBÜES01</t>
  </si>
  <si>
    <t>RFTTS05</t>
  </si>
  <si>
    <t>RFTTS06</t>
  </si>
  <si>
    <t>RFTTS07</t>
  </si>
  <si>
    <t>RFTTS08</t>
  </si>
  <si>
    <t>RFTTS09</t>
  </si>
  <si>
    <t>RFTTS10</t>
  </si>
  <si>
    <t>RFTTS11</t>
  </si>
  <si>
    <t>RFTTS12</t>
  </si>
  <si>
    <t>RFTTS13</t>
  </si>
  <si>
    <t>RFTTS14</t>
  </si>
  <si>
    <t>RFTTS15</t>
  </si>
  <si>
    <t>RFTTS16</t>
  </si>
  <si>
    <t>RFTTS17</t>
  </si>
  <si>
    <t>Halmai János</t>
  </si>
  <si>
    <t>Kiss István</t>
  </si>
  <si>
    <t>Nagy Attila</t>
  </si>
  <si>
    <t>Határrendészeti Tanszék</t>
  </si>
  <si>
    <t>RHRTS04</t>
  </si>
  <si>
    <t>RHRTS05</t>
  </si>
  <si>
    <t>RHRTS06</t>
  </si>
  <si>
    <t>RHRTS07</t>
  </si>
  <si>
    <t>RFTTS18</t>
  </si>
  <si>
    <t>RFTTS19</t>
  </si>
  <si>
    <t>RFTTS20</t>
  </si>
  <si>
    <t>RFTTS21</t>
  </si>
  <si>
    <t>Bánovics Szilvia</t>
  </si>
  <si>
    <t>Büntető-eljárásjogi Tanszék</t>
  </si>
  <si>
    <t>Büntetőjogi Tanszék</t>
  </si>
  <si>
    <t>Igazgatásrendészeti és Nemzetközi Rendészeti Tanszék</t>
  </si>
  <si>
    <t>RJITS06</t>
  </si>
  <si>
    <t>RNYTS03</t>
  </si>
  <si>
    <t>RNYTS04</t>
  </si>
  <si>
    <t>RNYTS05</t>
  </si>
  <si>
    <t>Kollokvium (K)</t>
  </si>
  <si>
    <t>Kollokvium ((záróvizsga tárgy((K(Z)))</t>
  </si>
  <si>
    <t>Kollokvium(((zárvizsga tárgy((K(Z)))</t>
  </si>
  <si>
    <t>K (Z)</t>
  </si>
  <si>
    <t>G(Z)</t>
  </si>
  <si>
    <t>G (Z)</t>
  </si>
  <si>
    <t>K(Z)</t>
  </si>
  <si>
    <t>B (Z)</t>
  </si>
  <si>
    <t>Kollokvium(K)</t>
  </si>
  <si>
    <t>Kollokvium (((zárvizsga tárgy((K(Z)))</t>
  </si>
  <si>
    <t>dr. Szilvásy György Péter</t>
  </si>
  <si>
    <t>dr. Schubauerné dr. Hargitai  Vera</t>
  </si>
  <si>
    <t>RBÜAS08</t>
  </si>
  <si>
    <t>dr. Halász Henrietta</t>
  </si>
  <si>
    <t>Krimináltechnikai Tanszék</t>
  </si>
  <si>
    <t>Krimináltaktikai és Kriminálmetodikai Tanszék</t>
  </si>
  <si>
    <t>Rucska András</t>
  </si>
  <si>
    <t xml:space="preserve">érvényes 2024/2025-ös tanévtől </t>
  </si>
  <si>
    <t>dr. Bói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</si>
</sst>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Narrow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family val="2"/>
      <charset val="238"/>
    </font>
    <font>
      <b/>
      <sz val="13"/>
      <name val="Arial Narrow"/>
      <family val="2"/>
      <charset val="238"/>
    </font>
    <font>
      <sz val="11"/>
      <name val="Arial CE"/>
      <charset val="238"/>
    </font>
    <font>
      <sz val="14"/>
      <name val="Arial Narrow"/>
      <family val="2"/>
      <charset val="238"/>
    </font>
    <font>
      <sz val="13"/>
      <name val="Arial Narrow"/>
      <family val="2"/>
      <charset val="238"/>
    </font>
    <font>
      <sz val="13"/>
      <name val="Arial CE"/>
      <charset val="238"/>
    </font>
    <font>
      <b/>
      <sz val="12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6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9"/>
      <name val="Arial Narrow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</fills>
  <borders count="1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7" borderId="7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2" fillId="4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</cellStyleXfs>
  <cellXfs count="359">
    <xf numFmtId="0" fontId="0" fillId="0" borderId="0" xfId="0"/>
    <xf numFmtId="0" fontId="15" fillId="0" borderId="0" xfId="38"/>
    <xf numFmtId="0" fontId="15" fillId="0" borderId="0" xfId="38" applyFill="1"/>
    <xf numFmtId="0" fontId="25" fillId="0" borderId="0" xfId="38" applyFont="1" applyFill="1" applyBorder="1" applyAlignment="1">
      <alignment horizontal="left"/>
    </xf>
    <xf numFmtId="0" fontId="15" fillId="0" borderId="0" xfId="38" applyBorder="1"/>
    <xf numFmtId="0" fontId="15" fillId="0" borderId="0" xfId="38" applyFill="1" applyBorder="1"/>
    <xf numFmtId="0" fontId="27" fillId="0" borderId="0" xfId="38" applyFont="1" applyFill="1" applyBorder="1"/>
    <xf numFmtId="0" fontId="25" fillId="0" borderId="0" xfId="38" applyFont="1" applyFill="1" applyAlignment="1">
      <alignment horizontal="left"/>
    </xf>
    <xf numFmtId="0" fontId="25" fillId="0" borderId="0" xfId="38" applyFont="1" applyAlignment="1">
      <alignment horizontal="left"/>
    </xf>
    <xf numFmtId="1" fontId="25" fillId="0" borderId="10" xfId="38" applyNumberFormat="1" applyFont="1" applyFill="1" applyBorder="1" applyAlignment="1" applyProtection="1">
      <alignment horizontal="center"/>
      <protection locked="0"/>
    </xf>
    <xf numFmtId="1" fontId="25" fillId="0" borderId="12" xfId="38" applyNumberFormat="1" applyFont="1" applyFill="1" applyBorder="1" applyAlignment="1" applyProtection="1">
      <alignment horizontal="center"/>
      <protection locked="0"/>
    </xf>
    <xf numFmtId="0" fontId="32" fillId="0" borderId="0" xfId="38" applyFont="1"/>
    <xf numFmtId="0" fontId="26" fillId="0" borderId="15" xfId="38" applyFont="1" applyFill="1" applyBorder="1" applyAlignment="1" applyProtection="1">
      <alignment horizontal="center"/>
      <protection locked="0"/>
    </xf>
    <xf numFmtId="1" fontId="25" fillId="0" borderId="15" xfId="38" applyNumberFormat="1" applyFont="1" applyFill="1" applyBorder="1" applyAlignment="1" applyProtection="1">
      <alignment horizontal="center"/>
      <protection locked="0"/>
    </xf>
    <xf numFmtId="0" fontId="25" fillId="24" borderId="15" xfId="38" applyFont="1" applyFill="1" applyBorder="1" applyProtection="1"/>
    <xf numFmtId="0" fontId="25" fillId="24" borderId="10" xfId="38" applyFont="1" applyFill="1" applyBorder="1" applyProtection="1"/>
    <xf numFmtId="0" fontId="25" fillId="24" borderId="17" xfId="38" applyFont="1" applyFill="1" applyBorder="1" applyAlignment="1" applyProtection="1">
      <alignment horizontal="left"/>
    </xf>
    <xf numFmtId="0" fontId="26" fillId="24" borderId="15" xfId="38" applyFont="1" applyFill="1" applyBorder="1" applyAlignment="1" applyProtection="1">
      <alignment horizontal="center"/>
    </xf>
    <xf numFmtId="0" fontId="15" fillId="24" borderId="0" xfId="38" applyFill="1"/>
    <xf numFmtId="0" fontId="31" fillId="24" borderId="20" xfId="38" applyFont="1" applyFill="1" applyBorder="1" applyProtection="1"/>
    <xf numFmtId="0" fontId="28" fillId="24" borderId="21" xfId="38" applyFont="1" applyFill="1" applyBorder="1" applyAlignment="1" applyProtection="1">
      <alignment horizontal="center"/>
    </xf>
    <xf numFmtId="0" fontId="25" fillId="24" borderId="22" xfId="38" applyFont="1" applyFill="1" applyBorder="1" applyAlignment="1" applyProtection="1">
      <alignment horizontal="center"/>
    </xf>
    <xf numFmtId="1" fontId="25" fillId="24" borderId="22" xfId="38" applyNumberFormat="1" applyFont="1" applyFill="1" applyBorder="1" applyAlignment="1" applyProtection="1">
      <alignment horizontal="center"/>
    </xf>
    <xf numFmtId="0" fontId="25" fillId="24" borderId="23" xfId="38" applyFont="1" applyFill="1" applyBorder="1" applyAlignment="1" applyProtection="1">
      <alignment horizontal="center"/>
    </xf>
    <xf numFmtId="0" fontId="25" fillId="24" borderId="29" xfId="38" applyFont="1" applyFill="1" applyBorder="1" applyAlignment="1" applyProtection="1">
      <alignment horizontal="center"/>
    </xf>
    <xf numFmtId="0" fontId="15" fillId="24" borderId="0" xfId="38" applyFill="1" applyBorder="1" applyProtection="1"/>
    <xf numFmtId="0" fontId="15" fillId="24" borderId="0" xfId="38" applyFill="1" applyBorder="1"/>
    <xf numFmtId="0" fontId="15" fillId="24" borderId="36" xfId="38" applyFill="1" applyBorder="1" applyProtection="1"/>
    <xf numFmtId="0" fontId="15" fillId="24" borderId="37" xfId="38" applyFill="1" applyBorder="1" applyProtection="1"/>
    <xf numFmtId="0" fontId="15" fillId="24" borderId="38" xfId="38" applyFill="1" applyBorder="1" applyProtection="1"/>
    <xf numFmtId="0" fontId="15" fillId="24" borderId="39" xfId="38" applyFill="1" applyBorder="1" applyProtection="1"/>
    <xf numFmtId="0" fontId="15" fillId="24" borderId="40" xfId="38" applyFill="1" applyBorder="1" applyProtection="1"/>
    <xf numFmtId="0" fontId="15" fillId="24" borderId="41" xfId="38" applyFill="1" applyBorder="1" applyProtection="1"/>
    <xf numFmtId="0" fontId="23" fillId="24" borderId="49" xfId="38" applyFont="1" applyFill="1" applyBorder="1" applyAlignment="1" applyProtection="1">
      <alignment horizontal="center"/>
    </xf>
    <xf numFmtId="1" fontId="23" fillId="24" borderId="50" xfId="38" applyNumberFormat="1" applyFont="1" applyFill="1" applyBorder="1" applyAlignment="1" applyProtection="1">
      <alignment horizontal="center"/>
    </xf>
    <xf numFmtId="1" fontId="23" fillId="24" borderId="51" xfId="38" applyNumberFormat="1" applyFont="1" applyFill="1" applyBorder="1" applyAlignment="1" applyProtection="1">
      <alignment horizontal="center"/>
    </xf>
    <xf numFmtId="1" fontId="26" fillId="24" borderId="51" xfId="38" applyNumberFormat="1" applyFont="1" applyFill="1" applyBorder="1" applyAlignment="1" applyProtection="1">
      <alignment horizontal="center"/>
    </xf>
    <xf numFmtId="0" fontId="26" fillId="24" borderId="52" xfId="38" applyFont="1" applyFill="1" applyBorder="1" applyAlignment="1" applyProtection="1">
      <alignment horizontal="center"/>
    </xf>
    <xf numFmtId="0" fontId="26" fillId="24" borderId="49" xfId="38" applyFont="1" applyFill="1" applyBorder="1" applyAlignment="1" applyProtection="1">
      <alignment horizontal="center"/>
    </xf>
    <xf numFmtId="1" fontId="25" fillId="24" borderId="13" xfId="38" applyNumberFormat="1" applyFont="1" applyFill="1" applyBorder="1" applyAlignment="1" applyProtection="1">
      <alignment horizontal="center"/>
    </xf>
    <xf numFmtId="0" fontId="26" fillId="0" borderId="55" xfId="38" applyFont="1" applyFill="1" applyBorder="1" applyAlignment="1" applyProtection="1">
      <alignment horizontal="center"/>
      <protection locked="0"/>
    </xf>
    <xf numFmtId="1" fontId="25" fillId="25" borderId="30" xfId="38" applyNumberFormat="1" applyFont="1" applyFill="1" applyBorder="1" applyAlignment="1" applyProtection="1">
      <alignment horizontal="center"/>
    </xf>
    <xf numFmtId="1" fontId="25" fillId="25" borderId="31" xfId="38" applyNumberFormat="1" applyFont="1" applyFill="1" applyBorder="1" applyAlignment="1" applyProtection="1">
      <alignment horizontal="center"/>
    </xf>
    <xf numFmtId="0" fontId="25" fillId="24" borderId="60" xfId="38" applyFont="1" applyFill="1" applyBorder="1" applyAlignment="1" applyProtection="1">
      <alignment horizontal="center" vertical="center" shrinkToFit="1"/>
    </xf>
    <xf numFmtId="0" fontId="15" fillId="0" borderId="0" xfId="39"/>
    <xf numFmtId="0" fontId="29" fillId="0" borderId="0" xfId="39" applyFont="1"/>
    <xf numFmtId="0" fontId="25" fillId="24" borderId="11" xfId="38" applyFont="1" applyFill="1" applyBorder="1" applyProtection="1"/>
    <xf numFmtId="1" fontId="25" fillId="24" borderId="54" xfId="38" applyNumberFormat="1" applyFont="1" applyFill="1" applyBorder="1" applyAlignment="1" applyProtection="1">
      <alignment horizontal="center"/>
    </xf>
    <xf numFmtId="1" fontId="25" fillId="24" borderId="14" xfId="38" applyNumberFormat="1" applyFont="1" applyFill="1" applyBorder="1" applyAlignment="1" applyProtection="1">
      <alignment horizontal="center"/>
    </xf>
    <xf numFmtId="0" fontId="15" fillId="24" borderId="14" xfId="38" applyFill="1" applyBorder="1" applyProtection="1"/>
    <xf numFmtId="0" fontId="15" fillId="24" borderId="61" xfId="38" applyFill="1" applyBorder="1" applyProtection="1"/>
    <xf numFmtId="1" fontId="25" fillId="24" borderId="17" xfId="38" applyNumberFormat="1" applyFont="1" applyFill="1" applyBorder="1" applyAlignment="1" applyProtection="1">
      <alignment horizontal="center"/>
    </xf>
    <xf numFmtId="0" fontId="15" fillId="24" borderId="65" xfId="38" applyFill="1" applyBorder="1" applyProtection="1"/>
    <xf numFmtId="0" fontId="15" fillId="24" borderId="66" xfId="38" applyFill="1" applyBorder="1" applyProtection="1"/>
    <xf numFmtId="0" fontId="15" fillId="24" borderId="67" xfId="38" applyFill="1" applyBorder="1" applyProtection="1"/>
    <xf numFmtId="0" fontId="15" fillId="24" borderId="69" xfId="38" applyFill="1" applyBorder="1" applyProtection="1"/>
    <xf numFmtId="0" fontId="15" fillId="24" borderId="70" xfId="38" applyFill="1" applyBorder="1" applyProtection="1"/>
    <xf numFmtId="0" fontId="15" fillId="24" borderId="71" xfId="38" applyFill="1" applyBorder="1" applyProtection="1"/>
    <xf numFmtId="0" fontId="15" fillId="24" borderId="72" xfId="38" applyFill="1" applyBorder="1" applyProtection="1"/>
    <xf numFmtId="0" fontId="31" fillId="24" borderId="74" xfId="38" applyFont="1" applyFill="1" applyBorder="1" applyProtection="1"/>
    <xf numFmtId="0" fontId="31" fillId="24" borderId="73" xfId="38" applyFont="1" applyFill="1" applyBorder="1" applyProtection="1"/>
    <xf numFmtId="0" fontId="15" fillId="24" borderId="75" xfId="38" applyFill="1" applyBorder="1" applyProtection="1"/>
    <xf numFmtId="0" fontId="15" fillId="24" borderId="21" xfId="38" applyFill="1" applyBorder="1" applyProtection="1"/>
    <xf numFmtId="0" fontId="15" fillId="24" borderId="76" xfId="38" applyFill="1" applyBorder="1" applyProtection="1"/>
    <xf numFmtId="0" fontId="28" fillId="24" borderId="77" xfId="38" applyFont="1" applyFill="1" applyBorder="1" applyAlignment="1" applyProtection="1">
      <alignment horizontal="center"/>
    </xf>
    <xf numFmtId="0" fontId="25" fillId="24" borderId="18" xfId="38" applyFont="1" applyFill="1" applyBorder="1" applyAlignment="1" applyProtection="1">
      <alignment horizontal="center" vertical="center" wrapText="1"/>
    </xf>
    <xf numFmtId="0" fontId="25" fillId="0" borderId="16" xfId="38" applyFont="1" applyFill="1" applyBorder="1" applyAlignment="1" applyProtection="1">
      <alignment horizontal="center"/>
      <protection locked="0"/>
    </xf>
    <xf numFmtId="0" fontId="25" fillId="24" borderId="17" xfId="38" applyFont="1" applyFill="1" applyBorder="1" applyAlignment="1" applyProtection="1">
      <alignment horizontal="center"/>
    </xf>
    <xf numFmtId="0" fontId="25" fillId="0" borderId="0" xfId="38" applyFont="1" applyFill="1" applyBorder="1" applyAlignment="1">
      <alignment horizontal="center"/>
    </xf>
    <xf numFmtId="0" fontId="25" fillId="0" borderId="0" xfId="38" applyFont="1" applyFill="1" applyAlignment="1">
      <alignment horizontal="center"/>
    </xf>
    <xf numFmtId="0" fontId="25" fillId="0" borderId="0" xfId="38" applyFont="1" applyAlignment="1">
      <alignment horizontal="center"/>
    </xf>
    <xf numFmtId="1" fontId="25" fillId="24" borderId="51" xfId="38" applyNumberFormat="1" applyFont="1" applyFill="1" applyBorder="1" applyAlignment="1" applyProtection="1">
      <alignment horizontal="center"/>
    </xf>
    <xf numFmtId="1" fontId="28" fillId="24" borderId="78" xfId="38" applyNumberFormat="1" applyFont="1" applyFill="1" applyBorder="1" applyAlignment="1" applyProtection="1">
      <alignment horizontal="center"/>
    </xf>
    <xf numFmtId="1" fontId="28" fillId="24" borderId="79" xfId="38" applyNumberFormat="1" applyFont="1" applyFill="1" applyBorder="1" applyAlignment="1" applyProtection="1">
      <alignment horizontal="center"/>
    </xf>
    <xf numFmtId="0" fontId="31" fillId="24" borderId="80" xfId="38" applyFont="1" applyFill="1" applyBorder="1" applyAlignment="1" applyProtection="1">
      <alignment horizontal="center"/>
    </xf>
    <xf numFmtId="0" fontId="25" fillId="0" borderId="81" xfId="38" applyFont="1" applyFill="1" applyBorder="1" applyAlignment="1" applyProtection="1">
      <protection locked="0"/>
    </xf>
    <xf numFmtId="0" fontId="25" fillId="0" borderId="82" xfId="38" applyFont="1" applyFill="1" applyBorder="1" applyAlignment="1" applyProtection="1">
      <alignment horizontal="center"/>
      <protection locked="0"/>
    </xf>
    <xf numFmtId="0" fontId="25" fillId="26" borderId="83" xfId="38" applyFont="1" applyFill="1" applyBorder="1" applyAlignment="1" applyProtection="1">
      <alignment horizontal="center"/>
    </xf>
    <xf numFmtId="0" fontId="25" fillId="0" borderId="61" xfId="38" applyFont="1" applyFill="1" applyBorder="1" applyAlignment="1" applyProtection="1">
      <alignment horizontal="center"/>
      <protection locked="0"/>
    </xf>
    <xf numFmtId="0" fontId="25" fillId="0" borderId="54" xfId="38" applyFont="1" applyFill="1" applyBorder="1" applyAlignment="1" applyProtection="1">
      <alignment horizontal="left"/>
      <protection locked="0"/>
    </xf>
    <xf numFmtId="0" fontId="25" fillId="0" borderId="13" xfId="38" applyFont="1" applyBorder="1" applyProtection="1">
      <protection locked="0"/>
    </xf>
    <xf numFmtId="0" fontId="25" fillId="26" borderId="85" xfId="38" applyFont="1" applyFill="1" applyBorder="1" applyAlignment="1" applyProtection="1">
      <alignment horizontal="center"/>
    </xf>
    <xf numFmtId="0" fontId="25" fillId="0" borderId="0" xfId="38" applyFont="1" applyProtection="1">
      <protection locked="0"/>
    </xf>
    <xf numFmtId="0" fontId="25" fillId="0" borderId="10" xfId="38" applyFont="1" applyBorder="1" applyAlignment="1" applyProtection="1">
      <alignment horizontal="center"/>
      <protection locked="0"/>
    </xf>
    <xf numFmtId="0" fontId="25" fillId="0" borderId="12" xfId="38" applyFont="1" applyBorder="1" applyAlignment="1" applyProtection="1">
      <alignment horizontal="center"/>
      <protection locked="0"/>
    </xf>
    <xf numFmtId="0" fontId="25" fillId="0" borderId="13" xfId="38" applyFont="1" applyBorder="1" applyAlignment="1" applyProtection="1">
      <alignment horizontal="center"/>
      <protection locked="0"/>
    </xf>
    <xf numFmtId="1" fontId="25" fillId="0" borderId="22" xfId="38" applyNumberFormat="1" applyFont="1" applyFill="1" applyBorder="1" applyAlignment="1" applyProtection="1">
      <alignment horizontal="center"/>
      <protection locked="0"/>
    </xf>
    <xf numFmtId="0" fontId="35" fillId="0" borderId="87" xfId="39" applyFont="1" applyFill="1" applyBorder="1" applyAlignment="1">
      <alignment horizontal="center"/>
    </xf>
    <xf numFmtId="0" fontId="35" fillId="0" borderId="88" xfId="39" applyFont="1" applyFill="1" applyBorder="1" applyAlignment="1">
      <alignment horizontal="center"/>
    </xf>
    <xf numFmtId="0" fontId="25" fillId="0" borderId="90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vertical="center"/>
    </xf>
    <xf numFmtId="0" fontId="25" fillId="0" borderId="61" xfId="0" applyFont="1" applyBorder="1" applyAlignment="1">
      <alignment horizontal="center"/>
    </xf>
    <xf numFmtId="0" fontId="25" fillId="0" borderId="89" xfId="38" applyFont="1" applyFill="1" applyBorder="1" applyAlignment="1" applyProtection="1">
      <alignment horizontal="center"/>
      <protection locked="0"/>
    </xf>
    <xf numFmtId="0" fontId="25" fillId="0" borderId="90" xfId="38" applyFont="1" applyFill="1" applyBorder="1" applyAlignment="1" applyProtection="1">
      <alignment horizontal="center"/>
      <protection locked="0"/>
    </xf>
    <xf numFmtId="0" fontId="26" fillId="0" borderId="91" xfId="38" applyFont="1" applyFill="1" applyBorder="1" applyAlignment="1" applyProtection="1">
      <alignment horizontal="left"/>
      <protection locked="0"/>
    </xf>
    <xf numFmtId="0" fontId="25" fillId="0" borderId="90" xfId="38" applyFont="1" applyFill="1" applyBorder="1" applyAlignment="1" applyProtection="1">
      <alignment horizontal="left"/>
      <protection locked="0"/>
    </xf>
    <xf numFmtId="0" fontId="25" fillId="0" borderId="91" xfId="38" applyFont="1" applyFill="1" applyBorder="1" applyAlignment="1" applyProtection="1">
      <alignment horizontal="left"/>
      <protection locked="0"/>
    </xf>
    <xf numFmtId="0" fontId="26" fillId="0" borderId="93" xfId="39" applyFont="1" applyBorder="1" applyAlignment="1" applyProtection="1">
      <alignment wrapText="1"/>
      <protection locked="0"/>
    </xf>
    <xf numFmtId="0" fontId="26" fillId="0" borderId="94" xfId="39" applyFont="1" applyBorder="1" applyAlignment="1" applyProtection="1">
      <alignment horizontal="left" wrapText="1"/>
      <protection locked="0"/>
    </xf>
    <xf numFmtId="0" fontId="26" fillId="0" borderId="39" xfId="39" applyFont="1" applyBorder="1" applyAlignment="1" applyProtection="1">
      <alignment horizontal="left" wrapText="1"/>
      <protection locked="0"/>
    </xf>
    <xf numFmtId="0" fontId="25" fillId="0" borderId="95" xfId="38" applyFont="1" applyFill="1" applyBorder="1" applyAlignment="1" applyProtection="1">
      <alignment horizontal="center"/>
      <protection locked="0"/>
    </xf>
    <xf numFmtId="0" fontId="25" fillId="0" borderId="96" xfId="38" applyFont="1" applyFill="1" applyBorder="1" applyAlignment="1" applyProtection="1">
      <alignment horizontal="left"/>
      <protection locked="0"/>
    </xf>
    <xf numFmtId="0" fontId="25" fillId="0" borderId="96" xfId="38" applyFont="1" applyFill="1" applyBorder="1" applyAlignment="1" applyProtection="1">
      <alignment horizontal="center"/>
      <protection locked="0"/>
    </xf>
    <xf numFmtId="0" fontId="25" fillId="0" borderId="97" xfId="38" applyFont="1" applyFill="1" applyBorder="1" applyAlignment="1" applyProtection="1">
      <alignment horizontal="left"/>
      <protection locked="0"/>
    </xf>
    <xf numFmtId="0" fontId="25" fillId="0" borderId="23" xfId="38" applyFont="1" applyBorder="1" applyAlignment="1" applyProtection="1">
      <alignment horizontal="center"/>
      <protection locked="0"/>
    </xf>
    <xf numFmtId="0" fontId="25" fillId="24" borderId="123" xfId="38" applyFont="1" applyFill="1" applyBorder="1" applyAlignment="1" applyProtection="1">
      <alignment horizontal="left" vertical="center" wrapText="1"/>
    </xf>
    <xf numFmtId="0" fontId="25" fillId="24" borderId="124" xfId="38" applyFont="1" applyFill="1" applyBorder="1" applyAlignment="1" applyProtection="1">
      <alignment horizontal="center"/>
    </xf>
    <xf numFmtId="1" fontId="25" fillId="24" borderId="123" xfId="38" applyNumberFormat="1" applyFont="1" applyFill="1" applyBorder="1" applyAlignment="1" applyProtection="1">
      <alignment horizontal="center"/>
    </xf>
    <xf numFmtId="1" fontId="25" fillId="24" borderId="125" xfId="38" applyNumberFormat="1" applyFont="1" applyFill="1" applyBorder="1" applyAlignment="1" applyProtection="1">
      <alignment horizontal="center"/>
    </xf>
    <xf numFmtId="0" fontId="25" fillId="24" borderId="126" xfId="38" applyFont="1" applyFill="1" applyBorder="1" applyAlignment="1" applyProtection="1">
      <alignment horizontal="center"/>
    </xf>
    <xf numFmtId="1" fontId="26" fillId="24" borderId="124" xfId="38" applyNumberFormat="1" applyFont="1" applyFill="1" applyBorder="1" applyAlignment="1" applyProtection="1">
      <alignment horizontal="center"/>
    </xf>
    <xf numFmtId="0" fontId="25" fillId="27" borderId="12" xfId="38" applyFont="1" applyFill="1" applyBorder="1" applyAlignment="1" applyProtection="1">
      <alignment horizontal="center"/>
      <protection locked="0"/>
    </xf>
    <xf numFmtId="0" fontId="25" fillId="27" borderId="10" xfId="38" applyFont="1" applyFill="1" applyBorder="1" applyAlignment="1" applyProtection="1">
      <alignment horizontal="center"/>
      <protection locked="0"/>
    </xf>
    <xf numFmtId="0" fontId="25" fillId="27" borderId="54" xfId="38" applyFont="1" applyFill="1" applyBorder="1" applyAlignment="1" applyProtection="1">
      <alignment horizontal="center"/>
      <protection locked="0"/>
    </xf>
    <xf numFmtId="0" fontId="25" fillId="0" borderId="92" xfId="0" applyFont="1" applyFill="1" applyBorder="1" applyAlignment="1">
      <alignment horizontal="center" vertical="center"/>
    </xf>
    <xf numFmtId="0" fontId="25" fillId="0" borderId="92" xfId="0" applyFont="1" applyBorder="1" applyAlignment="1">
      <alignment horizontal="center"/>
    </xf>
    <xf numFmtId="0" fontId="25" fillId="0" borderId="14" xfId="38" applyFont="1" applyFill="1" applyBorder="1" applyAlignment="1" applyProtection="1">
      <alignment horizontal="center"/>
      <protection locked="0"/>
    </xf>
    <xf numFmtId="0" fontId="25" fillId="0" borderId="23" xfId="38" applyFont="1" applyFill="1" applyBorder="1" applyAlignment="1" applyProtection="1">
      <alignment horizontal="center"/>
      <protection locked="0"/>
    </xf>
    <xf numFmtId="1" fontId="25" fillId="28" borderId="17" xfId="38" applyNumberFormat="1" applyFont="1" applyFill="1" applyBorder="1" applyAlignment="1" applyProtection="1">
      <alignment horizontal="center"/>
    </xf>
    <xf numFmtId="1" fontId="25" fillId="28" borderId="22" xfId="38" applyNumberFormat="1" applyFont="1" applyFill="1" applyBorder="1" applyAlignment="1" applyProtection="1">
      <alignment horizontal="center"/>
    </xf>
    <xf numFmtId="0" fontId="25" fillId="28" borderId="23" xfId="38" applyFont="1" applyFill="1" applyBorder="1" applyAlignment="1" applyProtection="1">
      <alignment horizontal="center"/>
    </xf>
    <xf numFmtId="0" fontId="25" fillId="0" borderId="12" xfId="38" applyFont="1" applyFill="1" applyBorder="1" applyAlignment="1" applyProtection="1">
      <alignment horizontal="center"/>
      <protection locked="0"/>
    </xf>
    <xf numFmtId="0" fontId="25" fillId="0" borderId="10" xfId="38" applyFont="1" applyFill="1" applyBorder="1" applyAlignment="1" applyProtection="1">
      <alignment horizontal="center"/>
      <protection locked="0"/>
    </xf>
    <xf numFmtId="0" fontId="25" fillId="0" borderId="54" xfId="38" applyFont="1" applyFill="1" applyBorder="1" applyAlignment="1" applyProtection="1">
      <alignment horizontal="center"/>
      <protection locked="0"/>
    </xf>
    <xf numFmtId="0" fontId="32" fillId="0" borderId="0" xfId="38" applyFont="1" applyBorder="1"/>
    <xf numFmtId="0" fontId="25" fillId="28" borderId="54" xfId="38" applyFont="1" applyFill="1" applyBorder="1" applyAlignment="1" applyProtection="1">
      <alignment horizontal="center" vertical="center" shrinkToFit="1"/>
    </xf>
    <xf numFmtId="0" fontId="25" fillId="24" borderId="54" xfId="38" applyFont="1" applyFill="1" applyBorder="1" applyAlignment="1" applyProtection="1">
      <alignment horizontal="center" vertical="center" shrinkToFit="1"/>
    </xf>
    <xf numFmtId="0" fontId="15" fillId="0" borderId="40" xfId="38" applyBorder="1"/>
    <xf numFmtId="0" fontId="32" fillId="0" borderId="129" xfId="38" applyFont="1" applyBorder="1"/>
    <xf numFmtId="0" fontId="25" fillId="0" borderId="54" xfId="38" applyFont="1" applyBorder="1" applyAlignment="1" applyProtection="1">
      <alignment horizontal="center"/>
      <protection locked="0"/>
    </xf>
    <xf numFmtId="0" fontId="25" fillId="27" borderId="22" xfId="38" applyFont="1" applyFill="1" applyBorder="1" applyAlignment="1" applyProtection="1">
      <alignment horizontal="center"/>
      <protection locked="0"/>
    </xf>
    <xf numFmtId="0" fontId="25" fillId="24" borderId="25" xfId="38" applyFont="1" applyFill="1" applyBorder="1" applyProtection="1"/>
    <xf numFmtId="0" fontId="22" fillId="24" borderId="21" xfId="38" applyFont="1" applyFill="1" applyBorder="1" applyAlignment="1" applyProtection="1">
      <alignment horizontal="center"/>
    </xf>
    <xf numFmtId="0" fontId="22" fillId="24" borderId="19" xfId="38" applyFont="1" applyFill="1" applyBorder="1" applyAlignment="1" applyProtection="1">
      <alignment horizontal="center"/>
    </xf>
    <xf numFmtId="1" fontId="22" fillId="24" borderId="25" xfId="38" applyNumberFormat="1" applyFont="1" applyFill="1" applyBorder="1" applyAlignment="1" applyProtection="1">
      <alignment horizontal="center"/>
    </xf>
    <xf numFmtId="0" fontId="25" fillId="24" borderId="26" xfId="38" applyFont="1" applyFill="1" applyBorder="1" applyAlignment="1" applyProtection="1">
      <alignment horizontal="center"/>
    </xf>
    <xf numFmtId="0" fontId="22" fillId="24" borderId="27" xfId="38" applyFont="1" applyFill="1" applyBorder="1" applyAlignment="1" applyProtection="1">
      <alignment horizontal="center"/>
    </xf>
    <xf numFmtId="1" fontId="22" fillId="24" borderId="19" xfId="38" applyNumberFormat="1" applyFont="1" applyFill="1" applyBorder="1" applyAlignment="1" applyProtection="1">
      <alignment horizontal="center"/>
    </xf>
    <xf numFmtId="0" fontId="25" fillId="24" borderId="28" xfId="38" applyFont="1" applyFill="1" applyBorder="1" applyAlignment="1" applyProtection="1">
      <alignment horizontal="center"/>
    </xf>
    <xf numFmtId="1" fontId="22" fillId="24" borderId="24" xfId="38" applyNumberFormat="1" applyFont="1" applyFill="1" applyBorder="1" applyAlignment="1" applyProtection="1">
      <alignment horizontal="center"/>
    </xf>
    <xf numFmtId="0" fontId="25" fillId="25" borderId="44" xfId="38" applyFont="1" applyFill="1" applyBorder="1" applyProtection="1"/>
    <xf numFmtId="0" fontId="22" fillId="25" borderId="42" xfId="38" applyFont="1" applyFill="1" applyBorder="1" applyAlignment="1" applyProtection="1">
      <alignment horizontal="center"/>
    </xf>
    <xf numFmtId="1" fontId="22" fillId="25" borderId="43" xfId="38" applyNumberFormat="1" applyFont="1" applyFill="1" applyBorder="1" applyAlignment="1" applyProtection="1">
      <alignment horizontal="center"/>
    </xf>
    <xf numFmtId="1" fontId="22" fillId="25" borderId="44" xfId="38" applyNumberFormat="1" applyFont="1" applyFill="1" applyBorder="1" applyAlignment="1" applyProtection="1">
      <alignment horizontal="center"/>
      <protection locked="0"/>
    </xf>
    <xf numFmtId="1" fontId="22" fillId="25" borderId="44" xfId="38" applyNumberFormat="1" applyFont="1" applyFill="1" applyBorder="1" applyAlignment="1" applyProtection="1">
      <alignment horizontal="center"/>
    </xf>
    <xf numFmtId="0" fontId="25" fillId="25" borderId="45" xfId="38" applyFont="1" applyFill="1" applyBorder="1" applyAlignment="1" applyProtection="1">
      <alignment horizontal="center"/>
    </xf>
    <xf numFmtId="1" fontId="22" fillId="25" borderId="46" xfId="38" applyNumberFormat="1" applyFont="1" applyFill="1" applyBorder="1" applyAlignment="1" applyProtection="1">
      <alignment horizontal="center"/>
    </xf>
    <xf numFmtId="0" fontId="25" fillId="25" borderId="64" xfId="38" applyFont="1" applyFill="1" applyBorder="1" applyAlignment="1" applyProtection="1">
      <alignment horizontal="center"/>
    </xf>
    <xf numFmtId="1" fontId="22" fillId="25" borderId="56" xfId="38" applyNumberFormat="1" applyFont="1" applyFill="1" applyBorder="1" applyAlignment="1" applyProtection="1">
      <alignment horizontal="center"/>
    </xf>
    <xf numFmtId="0" fontId="22" fillId="24" borderId="49" xfId="38" applyFont="1" applyFill="1" applyBorder="1" applyAlignment="1" applyProtection="1">
      <alignment horizontal="center"/>
    </xf>
    <xf numFmtId="0" fontId="25" fillId="24" borderId="10" xfId="38" applyFont="1" applyFill="1" applyBorder="1" applyAlignment="1" applyProtection="1">
      <alignment horizontal="center"/>
    </xf>
    <xf numFmtId="0" fontId="25" fillId="24" borderId="61" xfId="38" applyFont="1" applyFill="1" applyBorder="1" applyProtection="1"/>
    <xf numFmtId="0" fontId="25" fillId="24" borderId="14" xfId="38" applyFont="1" applyFill="1" applyBorder="1" applyProtection="1"/>
    <xf numFmtId="0" fontId="25" fillId="24" borderId="22" xfId="38" applyFont="1" applyFill="1" applyBorder="1" applyProtection="1"/>
    <xf numFmtId="1" fontId="25" fillId="24" borderId="23" xfId="38" applyNumberFormat="1" applyFont="1" applyFill="1" applyBorder="1" applyProtection="1"/>
    <xf numFmtId="0" fontId="25" fillId="24" borderId="54" xfId="38" applyFont="1" applyFill="1" applyBorder="1" applyProtection="1"/>
    <xf numFmtId="0" fontId="25" fillId="0" borderId="68" xfId="38" applyFont="1" applyBorder="1"/>
    <xf numFmtId="0" fontId="25" fillId="0" borderId="10" xfId="38" applyFont="1" applyBorder="1"/>
    <xf numFmtId="0" fontId="22" fillId="24" borderId="26" xfId="38" applyFont="1" applyFill="1" applyBorder="1" applyAlignment="1" applyProtection="1">
      <alignment horizontal="center"/>
    </xf>
    <xf numFmtId="1" fontId="22" fillId="25" borderId="32" xfId="38" applyNumberFormat="1" applyFont="1" applyFill="1" applyBorder="1" applyAlignment="1" applyProtection="1">
      <alignment horizontal="center"/>
    </xf>
    <xf numFmtId="1" fontId="22" fillId="25" borderId="31" xfId="38" applyNumberFormat="1" applyFont="1" applyFill="1" applyBorder="1" applyAlignment="1" applyProtection="1">
      <alignment horizontal="center"/>
    </xf>
    <xf numFmtId="0" fontId="25" fillId="25" borderId="33" xfId="38" applyFont="1" applyFill="1" applyBorder="1" applyAlignment="1" applyProtection="1">
      <alignment horizontal="center"/>
    </xf>
    <xf numFmtId="0" fontId="25" fillId="25" borderId="35" xfId="38" applyFont="1" applyFill="1" applyBorder="1" applyAlignment="1" applyProtection="1">
      <alignment horizontal="center"/>
    </xf>
    <xf numFmtId="1" fontId="22" fillId="25" borderId="30" xfId="38" applyNumberFormat="1" applyFont="1" applyFill="1" applyBorder="1" applyAlignment="1" applyProtection="1">
      <alignment horizontal="center"/>
    </xf>
    <xf numFmtId="0" fontId="25" fillId="24" borderId="62" xfId="38" applyFont="1" applyFill="1" applyBorder="1" applyAlignment="1" applyProtection="1">
      <alignment horizontal="center"/>
    </xf>
    <xf numFmtId="1" fontId="22" fillId="25" borderId="58" xfId="38" applyNumberFormat="1" applyFont="1" applyFill="1" applyBorder="1" applyAlignment="1" applyProtection="1">
      <alignment horizontal="center"/>
    </xf>
    <xf numFmtId="0" fontId="25" fillId="24" borderId="69" xfId="38" applyFont="1" applyFill="1" applyBorder="1" applyProtection="1"/>
    <xf numFmtId="0" fontId="25" fillId="24" borderId="40" xfId="38" applyFont="1" applyFill="1" applyBorder="1" applyProtection="1"/>
    <xf numFmtId="0" fontId="25" fillId="24" borderId="0" xfId="38" applyFont="1" applyFill="1" applyBorder="1" applyProtection="1"/>
    <xf numFmtId="0" fontId="25" fillId="24" borderId="37" xfId="38" applyFont="1" applyFill="1" applyBorder="1" applyProtection="1"/>
    <xf numFmtId="0" fontId="25" fillId="24" borderId="38" xfId="38" applyFont="1" applyFill="1" applyBorder="1" applyProtection="1"/>
    <xf numFmtId="0" fontId="25" fillId="24" borderId="41" xfId="38" applyFont="1" applyFill="1" applyBorder="1" applyProtection="1"/>
    <xf numFmtId="0" fontId="25" fillId="24" borderId="36" xfId="38" applyFont="1" applyFill="1" applyBorder="1" applyProtection="1"/>
    <xf numFmtId="0" fontId="25" fillId="24" borderId="39" xfId="38" applyFont="1" applyFill="1" applyBorder="1" applyProtection="1"/>
    <xf numFmtId="0" fontId="25" fillId="0" borderId="105" xfId="38" applyFont="1" applyBorder="1"/>
    <xf numFmtId="0" fontId="22" fillId="24" borderId="18" xfId="38" applyFont="1" applyFill="1" applyBorder="1" applyAlignment="1" applyProtection="1">
      <alignment horizontal="center"/>
    </xf>
    <xf numFmtId="0" fontId="25" fillId="24" borderId="24" xfId="38" applyFont="1" applyFill="1" applyBorder="1" applyAlignment="1" applyProtection="1">
      <alignment horizontal="center"/>
    </xf>
    <xf numFmtId="0" fontId="25" fillId="25" borderId="56" xfId="38" applyFont="1" applyFill="1" applyBorder="1" applyAlignment="1" applyProtection="1">
      <alignment horizontal="center"/>
    </xf>
    <xf numFmtId="1" fontId="22" fillId="24" borderId="78" xfId="38" applyNumberFormat="1" applyFont="1" applyFill="1" applyBorder="1" applyAlignment="1" applyProtection="1">
      <alignment horizontal="center"/>
    </xf>
    <xf numFmtId="1" fontId="22" fillId="24" borderId="79" xfId="38" applyNumberFormat="1" applyFont="1" applyFill="1" applyBorder="1" applyAlignment="1" applyProtection="1">
      <alignment horizontal="center"/>
    </xf>
    <xf numFmtId="0" fontId="25" fillId="24" borderId="80" xfId="38" applyFont="1" applyFill="1" applyBorder="1" applyAlignment="1" applyProtection="1">
      <alignment horizontal="center"/>
    </xf>
    <xf numFmtId="1" fontId="22" fillId="24" borderId="50" xfId="38" applyNumberFormat="1" applyFont="1" applyFill="1" applyBorder="1" applyAlignment="1" applyProtection="1">
      <alignment horizontal="center"/>
    </xf>
    <xf numFmtId="1" fontId="22" fillId="24" borderId="51" xfId="38" applyNumberFormat="1" applyFont="1" applyFill="1" applyBorder="1" applyAlignment="1" applyProtection="1">
      <alignment horizontal="center"/>
    </xf>
    <xf numFmtId="0" fontId="25" fillId="24" borderId="51" xfId="38" applyFont="1" applyFill="1" applyBorder="1" applyAlignment="1" applyProtection="1">
      <alignment horizontal="center"/>
    </xf>
    <xf numFmtId="0" fontId="25" fillId="24" borderId="49" xfId="38" applyFont="1" applyFill="1" applyBorder="1" applyAlignment="1" applyProtection="1">
      <alignment horizontal="center"/>
    </xf>
    <xf numFmtId="0" fontId="25" fillId="24" borderId="52" xfId="38" applyFont="1" applyFill="1" applyBorder="1" applyAlignment="1" applyProtection="1">
      <alignment horizontal="center"/>
    </xf>
    <xf numFmtId="1" fontId="22" fillId="24" borderId="53" xfId="38" applyNumberFormat="1" applyFont="1" applyFill="1" applyBorder="1" applyAlignment="1" applyProtection="1">
      <alignment horizontal="center"/>
    </xf>
    <xf numFmtId="0" fontId="22" fillId="24" borderId="12" xfId="38" applyFont="1" applyFill="1" applyBorder="1" applyAlignment="1" applyProtection="1">
      <alignment horizontal="center" vertical="center"/>
    </xf>
    <xf numFmtId="0" fontId="22" fillId="24" borderId="17" xfId="38" applyFont="1" applyFill="1" applyBorder="1" applyAlignment="1" applyProtection="1">
      <alignment horizontal="center" vertical="center"/>
    </xf>
    <xf numFmtId="0" fontId="22" fillId="24" borderId="19" xfId="38" applyFont="1" applyFill="1" applyBorder="1" applyAlignment="1" applyProtection="1">
      <alignment horizontal="center" textRotation="90" wrapText="1"/>
    </xf>
    <xf numFmtId="0" fontId="22" fillId="24" borderId="24" xfId="38" applyFont="1" applyFill="1" applyBorder="1" applyAlignment="1" applyProtection="1">
      <alignment horizontal="center" textRotation="90" wrapText="1"/>
    </xf>
    <xf numFmtId="0" fontId="25" fillId="25" borderId="30" xfId="38" applyFont="1" applyFill="1" applyBorder="1" applyAlignment="1" applyProtection="1">
      <alignment horizontal="left"/>
    </xf>
    <xf numFmtId="0" fontId="25" fillId="25" borderId="31" xfId="38" applyFont="1" applyFill="1" applyBorder="1" applyProtection="1"/>
    <xf numFmtId="0" fontId="22" fillId="25" borderId="57" xfId="38" applyFont="1" applyFill="1" applyBorder="1" applyAlignment="1" applyProtection="1">
      <alignment horizontal="center"/>
    </xf>
    <xf numFmtId="1" fontId="22" fillId="25" borderId="33" xfId="38" applyNumberFormat="1" applyFont="1" applyFill="1" applyBorder="1" applyAlignment="1" applyProtection="1">
      <alignment horizontal="center"/>
    </xf>
    <xf numFmtId="1" fontId="22" fillId="25" borderId="34" xfId="38" applyNumberFormat="1" applyFont="1" applyFill="1" applyBorder="1" applyAlignment="1" applyProtection="1">
      <alignment horizontal="center"/>
    </xf>
    <xf numFmtId="1" fontId="22" fillId="25" borderId="35" xfId="38" applyNumberFormat="1" applyFont="1" applyFill="1" applyBorder="1" applyAlignment="1" applyProtection="1">
      <alignment horizontal="center"/>
    </xf>
    <xf numFmtId="1" fontId="22" fillId="25" borderId="62" xfId="38" applyNumberFormat="1" applyFont="1" applyFill="1" applyBorder="1" applyProtection="1"/>
    <xf numFmtId="0" fontId="25" fillId="24" borderId="20" xfId="38" applyFont="1" applyFill="1" applyBorder="1" applyProtection="1"/>
    <xf numFmtId="0" fontId="22" fillId="24" borderId="59" xfId="38" applyFont="1" applyFill="1" applyBorder="1" applyAlignment="1" applyProtection="1">
      <alignment horizontal="center"/>
    </xf>
    <xf numFmtId="1" fontId="22" fillId="24" borderId="47" xfId="38" applyNumberFormat="1" applyFont="1" applyFill="1" applyBorder="1" applyAlignment="1" applyProtection="1">
      <alignment horizontal="center"/>
    </xf>
    <xf numFmtId="1" fontId="22" fillId="24" borderId="42" xfId="38" applyNumberFormat="1" applyFont="1" applyFill="1" applyBorder="1" applyAlignment="1" applyProtection="1">
      <alignment horizontal="center"/>
    </xf>
    <xf numFmtId="0" fontId="22" fillId="24" borderId="42" xfId="38" applyFont="1" applyFill="1" applyBorder="1" applyProtection="1"/>
    <xf numFmtId="1" fontId="22" fillId="24" borderId="40" xfId="38" applyNumberFormat="1" applyFont="1" applyFill="1" applyBorder="1" applyAlignment="1" applyProtection="1">
      <alignment horizontal="center"/>
    </xf>
    <xf numFmtId="1" fontId="22" fillId="24" borderId="0" xfId="38" applyNumberFormat="1" applyFont="1" applyFill="1" applyBorder="1" applyAlignment="1" applyProtection="1">
      <alignment horizontal="center"/>
    </xf>
    <xf numFmtId="0" fontId="22" fillId="24" borderId="38" xfId="38" applyFont="1" applyFill="1" applyBorder="1" applyProtection="1"/>
    <xf numFmtId="0" fontId="25" fillId="24" borderId="24" xfId="38" applyFont="1" applyFill="1" applyBorder="1" applyAlignment="1" applyProtection="1">
      <alignment horizontal="left"/>
    </xf>
    <xf numFmtId="0" fontId="25" fillId="24" borderId="28" xfId="38" applyFont="1" applyFill="1" applyBorder="1" applyProtection="1"/>
    <xf numFmtId="0" fontId="25" fillId="25" borderId="56" xfId="38" applyFont="1" applyFill="1" applyBorder="1" applyAlignment="1" applyProtection="1">
      <alignment horizontal="left"/>
    </xf>
    <xf numFmtId="1" fontId="25" fillId="24" borderId="124" xfId="38" applyNumberFormat="1" applyFont="1" applyFill="1" applyBorder="1" applyAlignment="1" applyProtection="1">
      <alignment horizontal="center"/>
    </xf>
    <xf numFmtId="0" fontId="25" fillId="24" borderId="75" xfId="38" applyFont="1" applyFill="1" applyBorder="1" applyProtection="1"/>
    <xf numFmtId="0" fontId="25" fillId="24" borderId="21" xfId="38" applyFont="1" applyFill="1" applyBorder="1" applyProtection="1"/>
    <xf numFmtId="0" fontId="25" fillId="24" borderId="76" xfId="38" applyFont="1" applyFill="1" applyBorder="1" applyProtection="1"/>
    <xf numFmtId="0" fontId="25" fillId="0" borderId="0" xfId="38" applyFont="1"/>
    <xf numFmtId="0" fontId="25" fillId="0" borderId="0" xfId="38" applyFont="1" applyBorder="1"/>
    <xf numFmtId="0" fontId="25" fillId="0" borderId="10" xfId="38" applyFont="1" applyBorder="1" applyAlignment="1">
      <alignment horizontal="center"/>
    </xf>
    <xf numFmtId="0" fontId="25" fillId="0" borderId="105" xfId="38" applyFont="1" applyBorder="1" applyAlignment="1">
      <alignment horizontal="center"/>
    </xf>
    <xf numFmtId="0" fontId="31" fillId="28" borderId="73" xfId="38" applyFont="1" applyFill="1" applyBorder="1" applyProtection="1"/>
    <xf numFmtId="0" fontId="25" fillId="28" borderId="68" xfId="38" applyFont="1" applyFill="1" applyBorder="1"/>
    <xf numFmtId="0" fontId="25" fillId="0" borderId="0" xfId="39" applyFont="1"/>
    <xf numFmtId="0" fontId="25" fillId="0" borderId="0" xfId="0" applyFont="1" applyAlignment="1">
      <alignment horizontal="center"/>
    </xf>
    <xf numFmtId="1" fontId="37" fillId="24" borderId="50" xfId="38" applyNumberFormat="1" applyFont="1" applyFill="1" applyBorder="1" applyAlignment="1" applyProtection="1">
      <alignment horizontal="center"/>
    </xf>
    <xf numFmtId="1" fontId="37" fillId="24" borderId="51" xfId="38" applyNumberFormat="1" applyFont="1" applyFill="1" applyBorder="1" applyAlignment="1" applyProtection="1">
      <alignment horizontal="center"/>
    </xf>
    <xf numFmtId="1" fontId="37" fillId="24" borderId="53" xfId="38" applyNumberFormat="1" applyFont="1" applyFill="1" applyBorder="1" applyAlignment="1" applyProtection="1">
      <alignment horizontal="center"/>
    </xf>
    <xf numFmtId="0" fontId="26" fillId="0" borderId="94" xfId="39" applyFont="1" applyFill="1" applyBorder="1" applyAlignment="1" applyProtection="1">
      <alignment horizontal="left" wrapText="1"/>
      <protection locked="0"/>
    </xf>
    <xf numFmtId="0" fontId="15" fillId="0" borderId="0" xfId="39" applyFill="1"/>
    <xf numFmtId="0" fontId="25" fillId="30" borderId="82" xfId="38" applyFont="1" applyFill="1" applyBorder="1" applyAlignment="1" applyProtection="1">
      <alignment horizontal="center"/>
      <protection locked="0"/>
    </xf>
    <xf numFmtId="0" fontId="25" fillId="30" borderId="81" xfId="38" applyFont="1" applyFill="1" applyBorder="1" applyAlignment="1" applyProtection="1">
      <protection locked="0"/>
    </xf>
    <xf numFmtId="0" fontId="25" fillId="30" borderId="10" xfId="38" applyFont="1" applyFill="1" applyBorder="1"/>
    <xf numFmtId="0" fontId="25" fillId="0" borderId="22" xfId="38" applyFont="1" applyFill="1" applyBorder="1" applyAlignment="1" applyProtection="1">
      <alignment horizontal="center"/>
    </xf>
    <xf numFmtId="0" fontId="25" fillId="0" borderId="0" xfId="38" applyFont="1" applyFill="1" applyBorder="1" applyAlignment="1" applyProtection="1">
      <alignment horizontal="center"/>
    </xf>
    <xf numFmtId="0" fontId="38" fillId="0" borderId="10" xfId="38" applyFont="1" applyBorder="1"/>
    <xf numFmtId="0" fontId="38" fillId="0" borderId="10" xfId="38" applyFont="1" applyFill="1" applyBorder="1"/>
    <xf numFmtId="0" fontId="20" fillId="24" borderId="0" xfId="38" applyFont="1" applyFill="1" applyAlignment="1" applyProtection="1">
      <alignment horizontal="center" vertical="center"/>
    </xf>
    <xf numFmtId="0" fontId="0" fillId="24" borderId="0" xfId="0" applyFill="1" applyAlignment="1" applyProtection="1">
      <alignment horizontal="center" vertical="center"/>
    </xf>
    <xf numFmtId="0" fontId="30" fillId="0" borderId="0" xfId="38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21" fillId="24" borderId="99" xfId="38" applyFont="1" applyFill="1" applyBorder="1" applyAlignment="1" applyProtection="1">
      <alignment horizontal="center" vertical="center"/>
    </xf>
    <xf numFmtId="0" fontId="21" fillId="24" borderId="0" xfId="38" applyFont="1" applyFill="1" applyBorder="1" applyAlignment="1" applyProtection="1">
      <alignment horizontal="center" vertical="center"/>
    </xf>
    <xf numFmtId="0" fontId="0" fillId="24" borderId="101" xfId="0" applyFill="1" applyBorder="1" applyAlignment="1" applyProtection="1">
      <alignment horizontal="center" vertical="center"/>
    </xf>
    <xf numFmtId="0" fontId="22" fillId="24" borderId="10" xfId="38" applyFont="1" applyFill="1" applyBorder="1" applyAlignment="1" applyProtection="1">
      <alignment horizontal="center" textRotation="90"/>
    </xf>
    <xf numFmtId="0" fontId="25" fillId="24" borderId="25" xfId="0" applyFont="1" applyFill="1" applyBorder="1" applyAlignment="1" applyProtection="1">
      <alignment horizontal="center"/>
    </xf>
    <xf numFmtId="0" fontId="22" fillId="24" borderId="13" xfId="38" applyFont="1" applyFill="1" applyBorder="1" applyAlignment="1" applyProtection="1">
      <alignment horizontal="center" textRotation="90"/>
    </xf>
    <xf numFmtId="0" fontId="25" fillId="24" borderId="26" xfId="0" applyFont="1" applyFill="1" applyBorder="1" applyAlignment="1" applyProtection="1">
      <alignment horizontal="center"/>
    </xf>
    <xf numFmtId="0" fontId="24" fillId="24" borderId="102" xfId="38" applyFont="1" applyFill="1" applyBorder="1" applyAlignment="1" applyProtection="1">
      <alignment horizontal="center"/>
    </xf>
    <xf numFmtId="0" fontId="24" fillId="24" borderId="20" xfId="38" applyFont="1" applyFill="1" applyBorder="1" applyAlignment="1" applyProtection="1">
      <alignment horizontal="center"/>
    </xf>
    <xf numFmtId="0" fontId="24" fillId="24" borderId="84" xfId="38" applyFont="1" applyFill="1" applyBorder="1" applyAlignment="1" applyProtection="1">
      <alignment horizontal="center"/>
    </xf>
    <xf numFmtId="0" fontId="24" fillId="24" borderId="103" xfId="38" applyFont="1" applyFill="1" applyBorder="1" applyAlignment="1" applyProtection="1">
      <alignment horizontal="center"/>
    </xf>
    <xf numFmtId="0" fontId="24" fillId="24" borderId="104" xfId="38" applyFont="1" applyFill="1" applyBorder="1" applyAlignment="1" applyProtection="1">
      <alignment horizontal="center"/>
    </xf>
    <xf numFmtId="0" fontId="22" fillId="24" borderId="54" xfId="38" applyFont="1" applyFill="1" applyBorder="1" applyAlignment="1" applyProtection="1">
      <alignment horizontal="center" textRotation="90"/>
    </xf>
    <xf numFmtId="0" fontId="25" fillId="24" borderId="28" xfId="0" applyFont="1" applyFill="1" applyBorder="1" applyAlignment="1" applyProtection="1">
      <alignment horizontal="center"/>
    </xf>
    <xf numFmtId="0" fontId="20" fillId="0" borderId="0" xfId="38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0" fillId="24" borderId="36" xfId="38" applyFont="1" applyFill="1" applyBorder="1" applyAlignment="1" applyProtection="1">
      <alignment horizontal="center" vertical="center"/>
    </xf>
    <xf numFmtId="0" fontId="30" fillId="24" borderId="36" xfId="0" applyFont="1" applyFill="1" applyBorder="1" applyAlignment="1" applyProtection="1">
      <alignment horizontal="center" vertical="center"/>
    </xf>
    <xf numFmtId="0" fontId="25" fillId="0" borderId="86" xfId="38" applyFont="1" applyFill="1" applyBorder="1" applyAlignment="1" applyProtection="1">
      <alignment horizontal="left" vertical="center" wrapText="1"/>
      <protection locked="0"/>
    </xf>
    <xf numFmtId="0" fontId="0" fillId="0" borderId="105" xfId="0" applyFill="1" applyBorder="1" applyAlignment="1" applyProtection="1">
      <alignment horizontal="left" vertical="center" wrapText="1"/>
      <protection locked="0"/>
    </xf>
    <xf numFmtId="0" fontId="0" fillId="0" borderId="106" xfId="0" applyFill="1" applyBorder="1" applyAlignment="1" applyProtection="1">
      <alignment horizontal="left" vertical="center" wrapText="1"/>
      <protection locked="0"/>
    </xf>
    <xf numFmtId="0" fontId="22" fillId="24" borderId="107" xfId="38" applyFont="1" applyFill="1" applyBorder="1" applyAlignment="1" applyProtection="1">
      <alignment horizontal="center" vertical="center" textRotation="90"/>
    </xf>
    <xf numFmtId="0" fontId="22" fillId="24" borderId="108" xfId="38" applyFont="1" applyFill="1" applyBorder="1" applyAlignment="1" applyProtection="1">
      <alignment horizontal="center" vertical="center" textRotation="90"/>
    </xf>
    <xf numFmtId="0" fontId="22" fillId="24" borderId="109" xfId="38" applyFont="1" applyFill="1" applyBorder="1" applyAlignment="1" applyProtection="1">
      <alignment horizontal="center" vertical="center" textRotation="90"/>
    </xf>
    <xf numFmtId="0" fontId="22" fillId="24" borderId="110" xfId="38" applyFont="1" applyFill="1" applyBorder="1" applyAlignment="1" applyProtection="1">
      <alignment horizontal="center" vertical="center" textRotation="90"/>
    </xf>
    <xf numFmtId="0" fontId="22" fillId="24" borderId="111" xfId="38" applyFont="1" applyFill="1" applyBorder="1" applyAlignment="1" applyProtection="1">
      <alignment horizontal="center" vertical="center" textRotation="90"/>
    </xf>
    <xf numFmtId="0" fontId="22" fillId="24" borderId="112" xfId="38" applyFont="1" applyFill="1" applyBorder="1" applyAlignment="1" applyProtection="1">
      <alignment horizontal="center" vertical="center" textRotation="90"/>
    </xf>
    <xf numFmtId="0" fontId="22" fillId="24" borderId="113" xfId="38" applyFont="1" applyFill="1" applyBorder="1" applyAlignment="1" applyProtection="1">
      <alignment horizontal="center" vertical="center" wrapText="1"/>
    </xf>
    <xf numFmtId="0" fontId="0" fillId="24" borderId="114" xfId="0" applyFill="1" applyBorder="1" applyAlignment="1" applyProtection="1">
      <alignment horizontal="center" vertical="center" wrapText="1"/>
    </xf>
    <xf numFmtId="0" fontId="25" fillId="0" borderId="17" xfId="38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0" fillId="0" borderId="54" xfId="0" applyFill="1" applyBorder="1" applyAlignment="1" applyProtection="1">
      <alignment horizontal="left" vertical="center" wrapText="1"/>
      <protection locked="0"/>
    </xf>
    <xf numFmtId="0" fontId="25" fillId="24" borderId="78" xfId="38" applyFont="1" applyFill="1" applyBorder="1" applyAlignment="1" applyProtection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9" fillId="24" borderId="118" xfId="38" applyFont="1" applyFill="1" applyBorder="1" applyAlignment="1">
      <alignment horizontal="center" vertical="center"/>
    </xf>
    <xf numFmtId="0" fontId="0" fillId="24" borderId="73" xfId="0" applyFill="1" applyBorder="1" applyAlignment="1">
      <alignment horizontal="center" vertical="center"/>
    </xf>
    <xf numFmtId="0" fontId="22" fillId="24" borderId="17" xfId="38" applyFont="1" applyFill="1" applyBorder="1" applyAlignment="1" applyProtection="1">
      <alignment horizontal="center" vertical="center" wrapText="1"/>
    </xf>
    <xf numFmtId="0" fontId="22" fillId="24" borderId="10" xfId="0" applyFont="1" applyFill="1" applyBorder="1" applyAlignment="1" applyProtection="1">
      <alignment horizontal="center" vertical="center" wrapText="1"/>
    </xf>
    <xf numFmtId="0" fontId="22" fillId="24" borderId="54" xfId="0" applyFont="1" applyFill="1" applyBorder="1" applyAlignment="1" applyProtection="1">
      <alignment horizontal="center" vertical="center" wrapText="1"/>
    </xf>
    <xf numFmtId="1" fontId="22" fillId="24" borderId="61" xfId="38" applyNumberFormat="1" applyFont="1" applyFill="1" applyBorder="1" applyAlignment="1" applyProtection="1">
      <alignment horizontal="center" vertical="center"/>
    </xf>
    <xf numFmtId="1" fontId="22" fillId="24" borderId="14" xfId="38" applyNumberFormat="1" applyFont="1" applyFill="1" applyBorder="1" applyAlignment="1" applyProtection="1">
      <alignment horizontal="center" vertical="center"/>
    </xf>
    <xf numFmtId="0" fontId="25" fillId="24" borderId="115" xfId="38" applyFont="1" applyFill="1" applyBorder="1" applyAlignment="1" applyProtection="1">
      <alignment horizontal="left" vertical="center" wrapText="1"/>
    </xf>
    <xf numFmtId="0" fontId="0" fillId="24" borderId="116" xfId="0" applyFill="1" applyBorder="1" applyAlignment="1" applyProtection="1">
      <alignment horizontal="left" vertical="center" wrapText="1"/>
    </xf>
    <xf numFmtId="0" fontId="0" fillId="24" borderId="117" xfId="0" applyFill="1" applyBorder="1" applyAlignment="1" applyProtection="1">
      <alignment horizontal="left" vertical="center" wrapText="1"/>
    </xf>
    <xf numFmtId="0" fontId="25" fillId="24" borderId="17" xfId="38" applyFont="1" applyFill="1" applyBorder="1" applyAlignment="1" applyProtection="1">
      <alignment horizontal="left" vertical="center" wrapText="1"/>
    </xf>
    <xf numFmtId="0" fontId="0" fillId="24" borderId="10" xfId="0" applyFill="1" applyBorder="1" applyAlignment="1" applyProtection="1">
      <alignment horizontal="left" vertical="center" wrapText="1"/>
    </xf>
    <xf numFmtId="0" fontId="0" fillId="24" borderId="54" xfId="0" applyFill="1" applyBorder="1" applyAlignment="1" applyProtection="1">
      <alignment horizontal="left" vertical="center" wrapText="1"/>
    </xf>
    <xf numFmtId="0" fontId="22" fillId="29" borderId="133" xfId="38" applyFont="1" applyFill="1" applyBorder="1" applyAlignment="1">
      <alignment horizontal="center" vertical="top"/>
    </xf>
    <xf numFmtId="0" fontId="22" fillId="29" borderId="130" xfId="38" applyFont="1" applyFill="1" applyBorder="1" applyAlignment="1">
      <alignment horizontal="center" vertical="top"/>
    </xf>
    <xf numFmtId="0" fontId="22" fillId="29" borderId="134" xfId="38" applyFont="1" applyFill="1" applyBorder="1" applyAlignment="1">
      <alignment horizontal="center" vertical="top"/>
    </xf>
    <xf numFmtId="0" fontId="22" fillId="29" borderId="98" xfId="38" applyFont="1" applyFill="1" applyBorder="1" applyAlignment="1">
      <alignment horizontal="center" vertical="top"/>
    </xf>
    <xf numFmtId="0" fontId="22" fillId="29" borderId="99" xfId="38" applyFont="1" applyFill="1" applyBorder="1" applyAlignment="1">
      <alignment horizontal="center" vertical="top"/>
    </xf>
    <xf numFmtId="0" fontId="22" fillId="29" borderId="100" xfId="38" applyFont="1" applyFill="1" applyBorder="1" applyAlignment="1">
      <alignment horizontal="center" vertical="top"/>
    </xf>
    <xf numFmtId="0" fontId="22" fillId="29" borderId="40" xfId="38" applyFont="1" applyFill="1" applyBorder="1" applyAlignment="1">
      <alignment horizontal="center" vertical="top"/>
    </xf>
    <xf numFmtId="0" fontId="22" fillId="29" borderId="0" xfId="38" applyFont="1" applyFill="1" applyBorder="1" applyAlignment="1">
      <alignment horizontal="center" vertical="top"/>
    </xf>
    <xf numFmtId="0" fontId="22" fillId="29" borderId="38" xfId="38" applyFont="1" applyFill="1" applyBorder="1" applyAlignment="1">
      <alignment horizontal="center" vertical="top"/>
    </xf>
    <xf numFmtId="0" fontId="25" fillId="28" borderId="55" xfId="38" applyFont="1" applyFill="1" applyBorder="1" applyAlignment="1">
      <alignment horizontal="center"/>
    </xf>
    <xf numFmtId="0" fontId="25" fillId="28" borderId="71" xfId="38" applyFont="1" applyFill="1" applyBorder="1" applyAlignment="1">
      <alignment horizontal="center"/>
    </xf>
    <xf numFmtId="0" fontId="25" fillId="28" borderId="72" xfId="38" applyFont="1" applyFill="1" applyBorder="1" applyAlignment="1">
      <alignment horizontal="center"/>
    </xf>
    <xf numFmtId="0" fontId="38" fillId="0" borderId="54" xfId="38" applyFont="1" applyBorder="1" applyAlignment="1">
      <alignment horizontal="center"/>
    </xf>
    <xf numFmtId="0" fontId="38" fillId="0" borderId="14" xfId="38" applyFont="1" applyBorder="1" applyAlignment="1">
      <alignment horizontal="center"/>
    </xf>
    <xf numFmtId="0" fontId="38" fillId="0" borderId="69" xfId="38" applyFont="1" applyBorder="1" applyAlignment="1">
      <alignment horizontal="center"/>
    </xf>
    <xf numFmtId="0" fontId="25" fillId="24" borderId="61" xfId="38" applyFont="1" applyFill="1" applyBorder="1" applyAlignment="1" applyProtection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2" fillId="24" borderId="98" xfId="38" applyFont="1" applyFill="1" applyBorder="1" applyAlignment="1" applyProtection="1">
      <alignment horizontal="center" vertical="center"/>
    </xf>
    <xf numFmtId="0" fontId="25" fillId="0" borderId="99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38" fillId="0" borderId="54" xfId="38" applyFont="1" applyFill="1" applyBorder="1" applyAlignment="1">
      <alignment horizontal="center"/>
    </xf>
    <xf numFmtId="0" fontId="38" fillId="0" borderId="14" xfId="38" applyFont="1" applyFill="1" applyBorder="1" applyAlignment="1">
      <alignment horizontal="center"/>
    </xf>
    <xf numFmtId="0" fontId="38" fillId="0" borderId="69" xfId="38" applyFont="1" applyFill="1" applyBorder="1" applyAlignment="1">
      <alignment horizontal="center"/>
    </xf>
    <xf numFmtId="0" fontId="38" fillId="30" borderId="54" xfId="38" applyFont="1" applyFill="1" applyBorder="1" applyAlignment="1">
      <alignment horizontal="center"/>
    </xf>
    <xf numFmtId="0" fontId="38" fillId="30" borderId="14" xfId="38" applyFont="1" applyFill="1" applyBorder="1" applyAlignment="1">
      <alignment horizontal="center"/>
    </xf>
    <xf numFmtId="0" fontId="38" fillId="30" borderId="69" xfId="38" applyFont="1" applyFill="1" applyBorder="1" applyAlignment="1">
      <alignment horizontal="center"/>
    </xf>
    <xf numFmtId="0" fontId="25" fillId="0" borderId="105" xfId="0" applyFont="1" applyFill="1" applyBorder="1" applyAlignment="1" applyProtection="1">
      <alignment horizontal="left" vertical="center" wrapText="1"/>
      <protection locked="0"/>
    </xf>
    <xf numFmtId="0" fontId="25" fillId="0" borderId="106" xfId="0" applyFont="1" applyFill="1" applyBorder="1" applyAlignment="1" applyProtection="1">
      <alignment horizontal="left" vertical="center" wrapText="1"/>
      <protection locked="0"/>
    </xf>
    <xf numFmtId="0" fontId="25" fillId="0" borderId="10" xfId="0" applyFont="1" applyFill="1" applyBorder="1" applyAlignment="1" applyProtection="1">
      <alignment horizontal="left" vertical="center" wrapText="1"/>
      <protection locked="0"/>
    </xf>
    <xf numFmtId="0" fontId="25" fillId="0" borderId="54" xfId="0" applyFont="1" applyFill="1" applyBorder="1" applyAlignment="1" applyProtection="1">
      <alignment horizontal="left" vertical="center" wrapText="1"/>
      <protection locked="0"/>
    </xf>
    <xf numFmtId="0" fontId="25" fillId="24" borderId="63" xfId="38" applyFont="1" applyFill="1" applyBorder="1" applyAlignment="1" applyProtection="1">
      <alignment horizontal="left" vertical="center" wrapText="1"/>
    </xf>
    <xf numFmtId="0" fontId="25" fillId="24" borderId="68" xfId="0" applyFont="1" applyFill="1" applyBorder="1" applyAlignment="1" applyProtection="1">
      <alignment horizontal="left" vertical="center" wrapText="1"/>
    </xf>
    <xf numFmtId="0" fontId="25" fillId="24" borderId="48" xfId="0" applyFont="1" applyFill="1" applyBorder="1" applyAlignment="1" applyProtection="1">
      <alignment horizontal="left" vertical="center" wrapText="1"/>
    </xf>
    <xf numFmtId="0" fontId="25" fillId="0" borderId="100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2" fillId="24" borderId="102" xfId="38" applyFont="1" applyFill="1" applyBorder="1" applyAlignment="1" applyProtection="1">
      <alignment horizontal="center"/>
    </xf>
    <xf numFmtId="0" fontId="22" fillId="24" borderId="20" xfId="38" applyFont="1" applyFill="1" applyBorder="1" applyAlignment="1" applyProtection="1">
      <alignment horizontal="center"/>
    </xf>
    <xf numFmtId="0" fontId="22" fillId="24" borderId="84" xfId="38" applyFont="1" applyFill="1" applyBorder="1" applyAlignment="1" applyProtection="1">
      <alignment horizontal="center"/>
    </xf>
    <xf numFmtId="0" fontId="25" fillId="24" borderId="114" xfId="0" applyFont="1" applyFill="1" applyBorder="1" applyAlignment="1" applyProtection="1">
      <alignment horizontal="center" vertical="center" wrapText="1"/>
    </xf>
    <xf numFmtId="0" fontId="22" fillId="24" borderId="103" xfId="38" applyFont="1" applyFill="1" applyBorder="1" applyAlignment="1" applyProtection="1">
      <alignment horizontal="center"/>
    </xf>
    <xf numFmtId="0" fontId="22" fillId="24" borderId="104" xfId="38" applyFont="1" applyFill="1" applyBorder="1" applyAlignment="1" applyProtection="1">
      <alignment horizontal="center"/>
    </xf>
    <xf numFmtId="0" fontId="36" fillId="0" borderId="0" xfId="38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22" fillId="24" borderId="99" xfId="38" applyFont="1" applyFill="1" applyBorder="1" applyAlignment="1" applyProtection="1">
      <alignment horizontal="center" vertical="center"/>
    </xf>
    <xf numFmtId="0" fontId="22" fillId="24" borderId="0" xfId="38" applyFont="1" applyFill="1" applyBorder="1" applyAlignment="1" applyProtection="1">
      <alignment horizontal="center" vertical="center"/>
    </xf>
    <xf numFmtId="0" fontId="25" fillId="24" borderId="101" xfId="0" applyFont="1" applyFill="1" applyBorder="1" applyAlignment="1" applyProtection="1">
      <alignment horizontal="center" vertical="center"/>
    </xf>
    <xf numFmtId="0" fontId="22" fillId="29" borderId="128" xfId="38" applyFont="1" applyFill="1" applyBorder="1" applyAlignment="1">
      <alignment horizontal="center" vertical="top"/>
    </xf>
    <xf numFmtId="0" fontId="22" fillId="29" borderId="127" xfId="38" applyFont="1" applyFill="1" applyBorder="1" applyAlignment="1">
      <alignment horizontal="center" vertical="top"/>
    </xf>
    <xf numFmtId="0" fontId="22" fillId="29" borderId="41" xfId="38" applyFont="1" applyFill="1" applyBorder="1" applyAlignment="1">
      <alignment horizontal="center" vertical="top"/>
    </xf>
    <xf numFmtId="0" fontId="22" fillId="29" borderId="36" xfId="38" applyFont="1" applyFill="1" applyBorder="1" applyAlignment="1">
      <alignment horizontal="center" vertical="top"/>
    </xf>
    <xf numFmtId="0" fontId="22" fillId="29" borderId="39" xfId="38" applyFont="1" applyFill="1" applyBorder="1" applyAlignment="1">
      <alignment horizontal="center" vertical="top"/>
    </xf>
    <xf numFmtId="0" fontId="25" fillId="0" borderId="48" xfId="38" applyFont="1" applyBorder="1" applyAlignment="1">
      <alignment horizontal="center"/>
    </xf>
    <xf numFmtId="0" fontId="25" fillId="0" borderId="21" xfId="38" applyFont="1" applyBorder="1" applyAlignment="1">
      <alignment horizontal="center"/>
    </xf>
    <xf numFmtId="0" fontId="25" fillId="0" borderId="76" xfId="38" applyFont="1" applyBorder="1" applyAlignment="1">
      <alignment horizontal="center"/>
    </xf>
    <xf numFmtId="0" fontId="25" fillId="0" borderId="54" xfId="38" applyFont="1" applyBorder="1" applyAlignment="1">
      <alignment horizontal="center"/>
    </xf>
    <xf numFmtId="0" fontId="25" fillId="0" borderId="14" xfId="38" applyFont="1" applyBorder="1" applyAlignment="1">
      <alignment horizontal="center"/>
    </xf>
    <xf numFmtId="0" fontId="25" fillId="0" borderId="69" xfId="38" applyFont="1" applyBorder="1" applyAlignment="1">
      <alignment horizontal="center"/>
    </xf>
    <xf numFmtId="0" fontId="25" fillId="0" borderId="106" xfId="38" applyFont="1" applyBorder="1" applyAlignment="1">
      <alignment horizontal="center"/>
    </xf>
    <xf numFmtId="0" fontId="25" fillId="0" borderId="131" xfId="38" applyFont="1" applyBorder="1" applyAlignment="1">
      <alignment horizontal="center"/>
    </xf>
    <xf numFmtId="0" fontId="25" fillId="0" borderId="132" xfId="38" applyFont="1" applyBorder="1" applyAlignment="1">
      <alignment horizontal="center"/>
    </xf>
    <xf numFmtId="0" fontId="15" fillId="0" borderId="0" xfId="38" applyBorder="1" applyAlignment="1">
      <alignment horizontal="center"/>
    </xf>
    <xf numFmtId="0" fontId="0" fillId="24" borderId="68" xfId="0" applyFill="1" applyBorder="1" applyAlignment="1" applyProtection="1">
      <alignment horizontal="left" vertical="center" wrapText="1"/>
    </xf>
    <xf numFmtId="0" fontId="0" fillId="24" borderId="48" xfId="0" applyFill="1" applyBorder="1" applyAlignment="1" applyProtection="1">
      <alignment horizontal="left" vertical="center" wrapText="1"/>
    </xf>
    <xf numFmtId="0" fontId="31" fillId="24" borderId="78" xfId="38" applyFont="1" applyFill="1" applyBorder="1" applyAlignment="1" applyProtection="1">
      <alignment horizontal="center" vertical="center"/>
    </xf>
    <xf numFmtId="0" fontId="0" fillId="0" borderId="79" xfId="0" applyBorder="1" applyAlignment="1">
      <alignment horizontal="center" vertical="center"/>
    </xf>
    <xf numFmtId="0" fontId="33" fillId="0" borderId="0" xfId="39" applyFont="1" applyAlignment="1" applyProtection="1">
      <alignment horizontal="center" vertical="center"/>
      <protection locked="0"/>
    </xf>
    <xf numFmtId="0" fontId="35" fillId="0" borderId="119" xfId="39" applyFont="1" applyFill="1" applyBorder="1" applyAlignment="1">
      <alignment horizontal="center" vertical="center"/>
    </xf>
    <xf numFmtId="0" fontId="35" fillId="0" borderId="120" xfId="39" applyFont="1" applyFill="1" applyBorder="1" applyAlignment="1">
      <alignment horizontal="center" vertical="center"/>
    </xf>
    <xf numFmtId="0" fontId="35" fillId="0" borderId="121" xfId="39" applyFont="1" applyFill="1" applyBorder="1" applyAlignment="1">
      <alignment horizontal="center" vertical="center"/>
    </xf>
    <xf numFmtId="0" fontId="35" fillId="0" borderId="122" xfId="39" applyFont="1" applyFill="1" applyBorder="1" applyAlignment="1">
      <alignment horizontal="center" vertical="center"/>
    </xf>
    <xf numFmtId="0" fontId="35" fillId="0" borderId="107" xfId="39" applyFont="1" applyFill="1" applyBorder="1" applyAlignment="1">
      <alignment horizontal="center" vertical="center"/>
    </xf>
    <xf numFmtId="0" fontId="35" fillId="0" borderId="108" xfId="39" applyFont="1" applyFill="1" applyBorder="1" applyAlignment="1">
      <alignment horizontal="center" vertical="center"/>
    </xf>
    <xf numFmtId="0" fontId="34" fillId="0" borderId="36" xfId="39" applyFont="1" applyFill="1" applyBorder="1" applyAlignment="1" applyProtection="1">
      <alignment horizontal="center" vertical="center"/>
    </xf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H_B séma 0323" xfId="38"/>
    <cellStyle name="Normál_Hír" xfId="3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P213"/>
  <sheetViews>
    <sheetView tabSelected="1" zoomScaleNormal="100" workbookViewId="0">
      <selection activeCell="A18" sqref="A18"/>
    </sheetView>
  </sheetViews>
  <sheetFormatPr defaultColWidth="10.6640625" defaultRowHeight="15.75" x14ac:dyDescent="0.25"/>
  <cols>
    <col min="1" max="1" width="17.33203125" style="70" customWidth="1"/>
    <col min="2" max="2" width="7.1640625" style="1" customWidth="1"/>
    <col min="3" max="3" width="60.33203125" style="1" customWidth="1"/>
    <col min="4" max="15" width="5.83203125" style="1" customWidth="1"/>
    <col min="16" max="23" width="5.83203125" style="1" hidden="1" customWidth="1"/>
    <col min="24" max="24" width="7.33203125" style="1" bestFit="1" customWidth="1"/>
    <col min="25" max="25" width="6.5" style="1" bestFit="1" customWidth="1"/>
    <col min="26" max="26" width="6.6640625" style="1" customWidth="1"/>
    <col min="27" max="27" width="5.83203125" style="1" customWidth="1"/>
    <col min="28" max="28" width="35" style="1" customWidth="1"/>
    <col min="29" max="39" width="1.83203125" style="1" customWidth="1"/>
    <col min="40" max="40" width="2.33203125" style="1" customWidth="1"/>
    <col min="41" max="41" width="18.83203125" style="1" customWidth="1"/>
    <col min="42" max="16384" width="10.6640625" style="1"/>
  </cols>
  <sheetData>
    <row r="1" spans="1:42" ht="21.95" customHeight="1" x14ac:dyDescent="0.2">
      <c r="A1" s="233" t="s">
        <v>20</v>
      </c>
      <c r="B1" s="233"/>
      <c r="C1" s="233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18"/>
      <c r="Y1" s="18"/>
      <c r="Z1" s="18"/>
      <c r="AA1" s="18"/>
    </row>
    <row r="2" spans="1:42" ht="21.95" customHeight="1" x14ac:dyDescent="0.2">
      <c r="A2" s="251" t="s">
        <v>47</v>
      </c>
      <c r="B2" s="251"/>
      <c r="C2" s="251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6"/>
      <c r="Y2" s="26"/>
      <c r="Z2" s="26"/>
      <c r="AA2" s="26"/>
    </row>
    <row r="3" spans="1:42" ht="15.75" customHeight="1" x14ac:dyDescent="0.2">
      <c r="A3" s="235" t="s">
        <v>159</v>
      </c>
      <c r="B3" s="235"/>
      <c r="C3" s="235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5"/>
      <c r="Y3" s="25"/>
      <c r="Z3" s="25"/>
      <c r="AA3" s="25"/>
    </row>
    <row r="4" spans="1:42" ht="15.75" customHeight="1" thickBot="1" x14ac:dyDescent="0.25">
      <c r="A4" s="253" t="s">
        <v>26</v>
      </c>
      <c r="B4" s="253"/>
      <c r="C4" s="253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7"/>
      <c r="Y4" s="27"/>
      <c r="Z4" s="27"/>
      <c r="AA4" s="27"/>
    </row>
    <row r="5" spans="1:42" ht="15.75" customHeight="1" thickTop="1" thickBot="1" x14ac:dyDescent="0.25">
      <c r="A5" s="258" t="s">
        <v>12</v>
      </c>
      <c r="B5" s="261" t="s">
        <v>13</v>
      </c>
      <c r="C5" s="237" t="s">
        <v>14</v>
      </c>
      <c r="D5" s="264" t="s">
        <v>7</v>
      </c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302" t="s">
        <v>28</v>
      </c>
      <c r="Y5" s="303"/>
      <c r="Z5" s="303"/>
      <c r="AA5" s="303"/>
      <c r="AB5" s="284" t="s">
        <v>95</v>
      </c>
      <c r="AC5" s="287" t="s">
        <v>94</v>
      </c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9"/>
      <c r="AP5" s="127"/>
    </row>
    <row r="6" spans="1:42" ht="15.75" customHeight="1" x14ac:dyDescent="0.2">
      <c r="A6" s="259"/>
      <c r="B6" s="262"/>
      <c r="C6" s="238"/>
      <c r="D6" s="244" t="s">
        <v>1</v>
      </c>
      <c r="E6" s="245"/>
      <c r="F6" s="245"/>
      <c r="G6" s="246"/>
      <c r="H6" s="247" t="s">
        <v>2</v>
      </c>
      <c r="I6" s="245"/>
      <c r="J6" s="245"/>
      <c r="K6" s="248"/>
      <c r="L6" s="244" t="s">
        <v>3</v>
      </c>
      <c r="M6" s="245"/>
      <c r="N6" s="245"/>
      <c r="O6" s="246"/>
      <c r="P6" s="244" t="s">
        <v>4</v>
      </c>
      <c r="Q6" s="245"/>
      <c r="R6" s="245"/>
      <c r="S6" s="246"/>
      <c r="T6" s="247" t="s">
        <v>5</v>
      </c>
      <c r="U6" s="245"/>
      <c r="V6" s="245"/>
      <c r="W6" s="248"/>
      <c r="X6" s="304"/>
      <c r="Y6" s="305"/>
      <c r="Z6" s="305"/>
      <c r="AA6" s="305"/>
      <c r="AB6" s="285"/>
      <c r="AC6" s="290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2"/>
      <c r="AP6" s="127"/>
    </row>
    <row r="7" spans="1:42" ht="15.75" customHeight="1" x14ac:dyDescent="0.2">
      <c r="A7" s="259"/>
      <c r="B7" s="262"/>
      <c r="C7" s="238"/>
      <c r="D7" s="187" t="s">
        <v>8</v>
      </c>
      <c r="E7" s="187" t="s">
        <v>25</v>
      </c>
      <c r="F7" s="240" t="s">
        <v>6</v>
      </c>
      <c r="G7" s="242" t="s">
        <v>11</v>
      </c>
      <c r="H7" s="187" t="s">
        <v>8</v>
      </c>
      <c r="I7" s="187" t="s">
        <v>9</v>
      </c>
      <c r="J7" s="240" t="s">
        <v>6</v>
      </c>
      <c r="K7" s="242" t="s">
        <v>11</v>
      </c>
      <c r="L7" s="187" t="s">
        <v>8</v>
      </c>
      <c r="M7" s="187" t="s">
        <v>9</v>
      </c>
      <c r="N7" s="240" t="s">
        <v>6</v>
      </c>
      <c r="O7" s="242" t="s">
        <v>11</v>
      </c>
      <c r="P7" s="187" t="s">
        <v>8</v>
      </c>
      <c r="Q7" s="187" t="s">
        <v>9</v>
      </c>
      <c r="R7" s="240" t="s">
        <v>6</v>
      </c>
      <c r="S7" s="242" t="s">
        <v>11</v>
      </c>
      <c r="T7" s="187" t="s">
        <v>8</v>
      </c>
      <c r="U7" s="187" t="s">
        <v>9</v>
      </c>
      <c r="V7" s="240" t="s">
        <v>6</v>
      </c>
      <c r="W7" s="249" t="s">
        <v>11</v>
      </c>
      <c r="X7" s="188" t="s">
        <v>8</v>
      </c>
      <c r="Y7" s="187" t="s">
        <v>9</v>
      </c>
      <c r="Z7" s="240" t="s">
        <v>6</v>
      </c>
      <c r="AA7" s="249" t="s">
        <v>11</v>
      </c>
      <c r="AB7" s="285"/>
      <c r="AC7" s="290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2"/>
      <c r="AP7" s="127"/>
    </row>
    <row r="8" spans="1:42" ht="80.099999999999994" customHeight="1" thickBot="1" x14ac:dyDescent="0.25">
      <c r="A8" s="260"/>
      <c r="B8" s="263"/>
      <c r="C8" s="239"/>
      <c r="D8" s="189" t="s">
        <v>24</v>
      </c>
      <c r="E8" s="189" t="s">
        <v>24</v>
      </c>
      <c r="F8" s="241"/>
      <c r="G8" s="243"/>
      <c r="H8" s="189" t="s">
        <v>24</v>
      </c>
      <c r="I8" s="189" t="s">
        <v>24</v>
      </c>
      <c r="J8" s="241"/>
      <c r="K8" s="243"/>
      <c r="L8" s="189" t="s">
        <v>24</v>
      </c>
      <c r="M8" s="189" t="s">
        <v>24</v>
      </c>
      <c r="N8" s="241"/>
      <c r="O8" s="243"/>
      <c r="P8" s="189" t="s">
        <v>10</v>
      </c>
      <c r="Q8" s="189" t="s">
        <v>10</v>
      </c>
      <c r="R8" s="241"/>
      <c r="S8" s="243"/>
      <c r="T8" s="189" t="s">
        <v>10</v>
      </c>
      <c r="U8" s="189" t="s">
        <v>10</v>
      </c>
      <c r="V8" s="241"/>
      <c r="W8" s="250"/>
      <c r="X8" s="190" t="s">
        <v>10</v>
      </c>
      <c r="Y8" s="189" t="s">
        <v>10</v>
      </c>
      <c r="Z8" s="241"/>
      <c r="AA8" s="250"/>
      <c r="AB8" s="286"/>
      <c r="AC8" s="290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2"/>
      <c r="AP8" s="127"/>
    </row>
    <row r="9" spans="1:42" s="11" customFormat="1" ht="15.75" customHeight="1" thickTop="1" x14ac:dyDescent="0.3">
      <c r="A9" s="64"/>
      <c r="B9" s="19"/>
      <c r="C9" s="20" t="s">
        <v>85</v>
      </c>
      <c r="D9" s="271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59"/>
      <c r="Y9" s="60"/>
      <c r="Z9" s="217"/>
      <c r="AA9" s="60"/>
      <c r="AB9" s="218"/>
      <c r="AC9" s="293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5"/>
    </row>
    <row r="10" spans="1:42" ht="15.75" customHeight="1" x14ac:dyDescent="0.25">
      <c r="A10" s="76" t="s">
        <v>154</v>
      </c>
      <c r="B10" s="21" t="s">
        <v>0</v>
      </c>
      <c r="C10" s="75" t="s">
        <v>48</v>
      </c>
      <c r="D10" s="84">
        <v>10</v>
      </c>
      <c r="E10" s="83"/>
      <c r="F10" s="83">
        <v>2</v>
      </c>
      <c r="G10" s="85" t="s">
        <v>0</v>
      </c>
      <c r="H10" s="84"/>
      <c r="I10" s="83"/>
      <c r="J10" s="83"/>
      <c r="K10" s="85"/>
      <c r="L10" s="84"/>
      <c r="M10" s="83"/>
      <c r="N10" s="83"/>
      <c r="O10" s="85"/>
      <c r="P10" s="84"/>
      <c r="Q10" s="83"/>
      <c r="R10" s="83"/>
      <c r="S10" s="85"/>
      <c r="T10" s="84"/>
      <c r="U10" s="83"/>
      <c r="V10" s="83"/>
      <c r="W10" s="129"/>
      <c r="X10" s="51">
        <f t="shared" ref="X10:X16" si="0">IF(D10+H10+L10+P10+T10=0,"",D10+H10+L10+P10+T10)</f>
        <v>10</v>
      </c>
      <c r="Y10" s="22" t="str">
        <f t="shared" ref="Y10:Y15" si="1">IF(I10+M10+Q10+U10=0,"",I10+M10+Q10+U10)</f>
        <v/>
      </c>
      <c r="Z10" s="22">
        <f t="shared" ref="Z10:Z16" si="2">IF(F10+J10+N10+R10+V10=0,"",F10+J10+N10+R10+V10)</f>
        <v>2</v>
      </c>
      <c r="AA10" s="125" t="s">
        <v>0</v>
      </c>
      <c r="AB10" s="231" t="s">
        <v>136</v>
      </c>
      <c r="AC10" s="296" t="s">
        <v>107</v>
      </c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8"/>
    </row>
    <row r="11" spans="1:42" ht="15.75" customHeight="1" x14ac:dyDescent="0.25">
      <c r="A11" s="76" t="s">
        <v>108</v>
      </c>
      <c r="B11" s="21" t="s">
        <v>0</v>
      </c>
      <c r="C11" s="75" t="s">
        <v>49</v>
      </c>
      <c r="D11" s="84">
        <v>20</v>
      </c>
      <c r="E11" s="83"/>
      <c r="F11" s="83">
        <v>3</v>
      </c>
      <c r="G11" s="85" t="s">
        <v>0</v>
      </c>
      <c r="H11" s="84"/>
      <c r="I11" s="83"/>
      <c r="J11" s="83"/>
      <c r="K11" s="85"/>
      <c r="L11" s="84"/>
      <c r="M11" s="83"/>
      <c r="N11" s="83"/>
      <c r="O11" s="85"/>
      <c r="P11" s="84"/>
      <c r="Q11" s="83"/>
      <c r="R11" s="83"/>
      <c r="S11" s="85"/>
      <c r="T11" s="84"/>
      <c r="U11" s="83"/>
      <c r="V11" s="83"/>
      <c r="W11" s="129"/>
      <c r="X11" s="51">
        <f t="shared" si="0"/>
        <v>20</v>
      </c>
      <c r="Y11" s="22" t="str">
        <f t="shared" si="1"/>
        <v/>
      </c>
      <c r="Z11" s="22">
        <f t="shared" si="2"/>
        <v>3</v>
      </c>
      <c r="AA11" s="125" t="s">
        <v>0</v>
      </c>
      <c r="AB11" s="231" t="s">
        <v>135</v>
      </c>
      <c r="AC11" s="296" t="s">
        <v>98</v>
      </c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8"/>
    </row>
    <row r="12" spans="1:42" ht="15.75" customHeight="1" x14ac:dyDescent="0.25">
      <c r="A12" s="76" t="s">
        <v>138</v>
      </c>
      <c r="B12" s="21" t="s">
        <v>0</v>
      </c>
      <c r="C12" s="75" t="s">
        <v>50</v>
      </c>
      <c r="D12" s="84">
        <v>6</v>
      </c>
      <c r="E12" s="83"/>
      <c r="F12" s="83">
        <v>1</v>
      </c>
      <c r="G12" s="85" t="s">
        <v>45</v>
      </c>
      <c r="H12" s="84"/>
      <c r="I12" s="83"/>
      <c r="J12" s="83"/>
      <c r="K12" s="85"/>
      <c r="L12" s="84"/>
      <c r="M12" s="83"/>
      <c r="N12" s="83"/>
      <c r="O12" s="85"/>
      <c r="P12" s="84"/>
      <c r="Q12" s="83"/>
      <c r="R12" s="83"/>
      <c r="S12" s="85"/>
      <c r="T12" s="84"/>
      <c r="U12" s="83"/>
      <c r="V12" s="83"/>
      <c r="W12" s="129"/>
      <c r="X12" s="51">
        <f t="shared" si="0"/>
        <v>6</v>
      </c>
      <c r="Y12" s="22" t="str">
        <f t="shared" si="1"/>
        <v/>
      </c>
      <c r="Z12" s="22">
        <f t="shared" si="2"/>
        <v>1</v>
      </c>
      <c r="AA12" s="125" t="s">
        <v>45</v>
      </c>
      <c r="AB12" s="231" t="s">
        <v>137</v>
      </c>
      <c r="AC12" s="296" t="s">
        <v>152</v>
      </c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8"/>
    </row>
    <row r="13" spans="1:42" ht="15.75" customHeight="1" x14ac:dyDescent="0.25">
      <c r="A13" s="76" t="s">
        <v>105</v>
      </c>
      <c r="B13" s="21" t="s">
        <v>0</v>
      </c>
      <c r="C13" s="75" t="s">
        <v>51</v>
      </c>
      <c r="D13" s="84">
        <v>6</v>
      </c>
      <c r="E13" s="83"/>
      <c r="F13" s="83">
        <v>1</v>
      </c>
      <c r="G13" s="85" t="s">
        <v>45</v>
      </c>
      <c r="H13" s="84"/>
      <c r="I13" s="83"/>
      <c r="J13" s="83"/>
      <c r="K13" s="85"/>
      <c r="L13" s="84"/>
      <c r="M13" s="83"/>
      <c r="N13" s="83"/>
      <c r="O13" s="85"/>
      <c r="P13" s="84"/>
      <c r="Q13" s="83"/>
      <c r="R13" s="83"/>
      <c r="S13" s="85"/>
      <c r="T13" s="84"/>
      <c r="U13" s="83"/>
      <c r="V13" s="83"/>
      <c r="W13" s="129"/>
      <c r="X13" s="51">
        <f t="shared" si="0"/>
        <v>6</v>
      </c>
      <c r="Y13" s="22" t="str">
        <f t="shared" si="1"/>
        <v/>
      </c>
      <c r="Z13" s="22">
        <f t="shared" si="2"/>
        <v>1</v>
      </c>
      <c r="AA13" s="125" t="s">
        <v>45</v>
      </c>
      <c r="AB13" s="231" t="s">
        <v>137</v>
      </c>
      <c r="AC13" s="296" t="s">
        <v>97</v>
      </c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8"/>
    </row>
    <row r="14" spans="1:42" ht="15.75" customHeight="1" x14ac:dyDescent="0.25">
      <c r="A14" s="76" t="s">
        <v>106</v>
      </c>
      <c r="B14" s="21" t="s">
        <v>0</v>
      </c>
      <c r="C14" s="75" t="s">
        <v>52</v>
      </c>
      <c r="D14" s="84">
        <v>6</v>
      </c>
      <c r="E14" s="83"/>
      <c r="F14" s="83">
        <v>1</v>
      </c>
      <c r="G14" s="85" t="s">
        <v>45</v>
      </c>
      <c r="H14" s="84"/>
      <c r="I14" s="83"/>
      <c r="J14" s="83"/>
      <c r="K14" s="85"/>
      <c r="L14" s="84"/>
      <c r="M14" s="83"/>
      <c r="N14" s="83"/>
      <c r="O14" s="85"/>
      <c r="P14" s="84"/>
      <c r="Q14" s="83"/>
      <c r="R14" s="83"/>
      <c r="S14" s="85"/>
      <c r="T14" s="84"/>
      <c r="U14" s="83"/>
      <c r="V14" s="83"/>
      <c r="W14" s="129"/>
      <c r="X14" s="51">
        <f t="shared" si="0"/>
        <v>6</v>
      </c>
      <c r="Y14" s="22" t="str">
        <f t="shared" si="1"/>
        <v/>
      </c>
      <c r="Z14" s="22">
        <f t="shared" si="2"/>
        <v>1</v>
      </c>
      <c r="AA14" s="125" t="s">
        <v>45</v>
      </c>
      <c r="AB14" s="231" t="s">
        <v>137</v>
      </c>
      <c r="AC14" s="296" t="s">
        <v>153</v>
      </c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8"/>
    </row>
    <row r="15" spans="1:42" ht="15.75" customHeight="1" x14ac:dyDescent="0.25">
      <c r="A15" s="76" t="s">
        <v>139</v>
      </c>
      <c r="B15" s="229" t="s">
        <v>0</v>
      </c>
      <c r="C15" s="75" t="s">
        <v>53</v>
      </c>
      <c r="D15" s="84">
        <v>14</v>
      </c>
      <c r="E15" s="83"/>
      <c r="F15" s="83">
        <v>3</v>
      </c>
      <c r="G15" s="85" t="s">
        <v>0</v>
      </c>
      <c r="H15" s="84"/>
      <c r="I15" s="83"/>
      <c r="J15" s="83"/>
      <c r="K15" s="85"/>
      <c r="L15" s="84"/>
      <c r="M15" s="83"/>
      <c r="N15" s="83"/>
      <c r="O15" s="85"/>
      <c r="P15" s="84"/>
      <c r="Q15" s="83"/>
      <c r="R15" s="83"/>
      <c r="S15" s="85"/>
      <c r="T15" s="84"/>
      <c r="U15" s="83"/>
      <c r="V15" s="83"/>
      <c r="W15" s="129"/>
      <c r="X15" s="51">
        <f t="shared" si="0"/>
        <v>14</v>
      </c>
      <c r="Y15" s="22" t="str">
        <f t="shared" si="1"/>
        <v/>
      </c>
      <c r="Z15" s="22">
        <f t="shared" si="2"/>
        <v>3</v>
      </c>
      <c r="AA15" s="125" t="s">
        <v>0</v>
      </c>
      <c r="AB15" s="232" t="s">
        <v>157</v>
      </c>
      <c r="AC15" s="296" t="s">
        <v>96</v>
      </c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8"/>
    </row>
    <row r="16" spans="1:42" ht="15.75" customHeight="1" x14ac:dyDescent="0.25">
      <c r="A16" s="76" t="s">
        <v>140</v>
      </c>
      <c r="B16" s="230" t="s">
        <v>0</v>
      </c>
      <c r="C16" s="75" t="s">
        <v>89</v>
      </c>
      <c r="D16" s="121">
        <v>8</v>
      </c>
      <c r="E16" s="122"/>
      <c r="F16" s="122">
        <v>2</v>
      </c>
      <c r="G16" s="123" t="s">
        <v>0</v>
      </c>
      <c r="H16" s="121"/>
      <c r="I16" s="122"/>
      <c r="J16" s="122"/>
      <c r="K16" s="123"/>
      <c r="L16" s="121"/>
      <c r="M16" s="122"/>
      <c r="N16" s="122"/>
      <c r="O16" s="123"/>
      <c r="P16" s="130"/>
      <c r="Q16" s="112"/>
      <c r="R16" s="112"/>
      <c r="S16" s="113"/>
      <c r="T16" s="111"/>
      <c r="U16" s="112"/>
      <c r="V16" s="112"/>
      <c r="W16" s="113"/>
      <c r="X16" s="118">
        <f t="shared" si="0"/>
        <v>8</v>
      </c>
      <c r="Y16" s="119"/>
      <c r="Z16" s="119">
        <f t="shared" si="2"/>
        <v>2</v>
      </c>
      <c r="AA16" s="125" t="s">
        <v>0</v>
      </c>
      <c r="AB16" s="232" t="s">
        <v>157</v>
      </c>
      <c r="AC16" s="306" t="s">
        <v>96</v>
      </c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8"/>
    </row>
    <row r="17" spans="1:41" ht="15.75" customHeight="1" x14ac:dyDescent="0.25">
      <c r="A17" s="226" t="s">
        <v>102</v>
      </c>
      <c r="B17" s="77" t="s">
        <v>0</v>
      </c>
      <c r="C17" s="227" t="s">
        <v>54</v>
      </c>
      <c r="D17" s="10">
        <v>24</v>
      </c>
      <c r="E17" s="9">
        <v>32</v>
      </c>
      <c r="F17" s="9">
        <v>11</v>
      </c>
      <c r="G17" s="122" t="s">
        <v>148</v>
      </c>
      <c r="H17" s="10"/>
      <c r="I17" s="9"/>
      <c r="J17" s="9"/>
      <c r="K17" s="122"/>
      <c r="L17" s="10"/>
      <c r="M17" s="9"/>
      <c r="N17" s="9"/>
      <c r="O17" s="117"/>
      <c r="P17" s="86"/>
      <c r="Q17" s="9"/>
      <c r="R17" s="9"/>
      <c r="S17" s="83"/>
      <c r="T17" s="10"/>
      <c r="U17" s="9"/>
      <c r="V17" s="9"/>
      <c r="W17" s="129"/>
      <c r="X17" s="51">
        <f t="shared" ref="X17:Z21" si="3">IF(D17+H17+L17+P17+T17=0,"",D17+H17+L17+P17+T17)</f>
        <v>24</v>
      </c>
      <c r="Y17" s="22">
        <f t="shared" si="3"/>
        <v>32</v>
      </c>
      <c r="Z17" s="22">
        <f t="shared" si="3"/>
        <v>11</v>
      </c>
      <c r="AA17" s="125" t="s">
        <v>93</v>
      </c>
      <c r="AB17" s="232" t="s">
        <v>156</v>
      </c>
      <c r="AC17" s="309" t="s">
        <v>158</v>
      </c>
      <c r="AD17" s="310"/>
      <c r="AE17" s="310"/>
      <c r="AF17" s="310"/>
      <c r="AG17" s="310"/>
      <c r="AH17" s="310"/>
      <c r="AI17" s="310"/>
      <c r="AJ17" s="310"/>
      <c r="AK17" s="310"/>
      <c r="AL17" s="310"/>
      <c r="AM17" s="310"/>
      <c r="AN17" s="310"/>
      <c r="AO17" s="311"/>
    </row>
    <row r="18" spans="1:41" ht="15.75" customHeight="1" x14ac:dyDescent="0.25">
      <c r="A18" s="226" t="s">
        <v>141</v>
      </c>
      <c r="B18" s="77" t="s">
        <v>0</v>
      </c>
      <c r="C18" s="227" t="s">
        <v>55</v>
      </c>
      <c r="D18" s="10">
        <v>8</v>
      </c>
      <c r="E18" s="9">
        <v>8</v>
      </c>
      <c r="F18" s="9">
        <v>3</v>
      </c>
      <c r="G18" s="122" t="s">
        <v>149</v>
      </c>
      <c r="H18" s="10"/>
      <c r="I18" s="9"/>
      <c r="J18" s="9"/>
      <c r="K18" s="122"/>
      <c r="L18" s="10"/>
      <c r="M18" s="9"/>
      <c r="N18" s="9"/>
      <c r="O18" s="117"/>
      <c r="P18" s="86"/>
      <c r="Q18" s="9"/>
      <c r="R18" s="9"/>
      <c r="S18" s="83"/>
      <c r="T18" s="10"/>
      <c r="U18" s="9"/>
      <c r="V18" s="9"/>
      <c r="W18" s="129"/>
      <c r="X18" s="51">
        <f t="shared" si="3"/>
        <v>8</v>
      </c>
      <c r="Y18" s="22">
        <f t="shared" si="3"/>
        <v>8</v>
      </c>
      <c r="Z18" s="22">
        <f t="shared" si="3"/>
        <v>3</v>
      </c>
      <c r="AA18" s="125" t="s">
        <v>93</v>
      </c>
      <c r="AB18" s="232" t="s">
        <v>157</v>
      </c>
      <c r="AC18" s="309" t="s">
        <v>160</v>
      </c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1"/>
    </row>
    <row r="19" spans="1:41" ht="15.75" customHeight="1" x14ac:dyDescent="0.25">
      <c r="A19" s="76" t="s">
        <v>103</v>
      </c>
      <c r="B19" s="77" t="s">
        <v>0</v>
      </c>
      <c r="C19" s="75" t="s">
        <v>56</v>
      </c>
      <c r="D19" s="10">
        <v>8</v>
      </c>
      <c r="E19" s="9">
        <v>4</v>
      </c>
      <c r="F19" s="9">
        <v>2</v>
      </c>
      <c r="G19" s="122" t="s">
        <v>149</v>
      </c>
      <c r="H19" s="10"/>
      <c r="I19" s="9"/>
      <c r="J19" s="9"/>
      <c r="K19" s="122"/>
      <c r="L19" s="10"/>
      <c r="M19" s="9"/>
      <c r="N19" s="9"/>
      <c r="O19" s="117"/>
      <c r="P19" s="86"/>
      <c r="Q19" s="9"/>
      <c r="R19" s="9"/>
      <c r="S19" s="83"/>
      <c r="T19" s="10"/>
      <c r="U19" s="9"/>
      <c r="V19" s="9"/>
      <c r="W19" s="129"/>
      <c r="X19" s="51">
        <f t="shared" si="3"/>
        <v>8</v>
      </c>
      <c r="Y19" s="22">
        <f t="shared" si="3"/>
        <v>4</v>
      </c>
      <c r="Z19" s="119">
        <f t="shared" si="3"/>
        <v>2</v>
      </c>
      <c r="AA19" s="125" t="s">
        <v>93</v>
      </c>
      <c r="AB19" s="232" t="s">
        <v>157</v>
      </c>
      <c r="AC19" s="296" t="s">
        <v>155</v>
      </c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8"/>
    </row>
    <row r="20" spans="1:41" ht="15.75" customHeight="1" x14ac:dyDescent="0.25">
      <c r="A20" s="76" t="s">
        <v>104</v>
      </c>
      <c r="B20" s="77" t="s">
        <v>0</v>
      </c>
      <c r="C20" s="75" t="s">
        <v>57</v>
      </c>
      <c r="D20" s="10">
        <v>4</v>
      </c>
      <c r="E20" s="9">
        <v>2</v>
      </c>
      <c r="F20" s="9">
        <v>1</v>
      </c>
      <c r="G20" s="83" t="s">
        <v>45</v>
      </c>
      <c r="H20" s="10"/>
      <c r="I20" s="9"/>
      <c r="J20" s="9"/>
      <c r="K20" s="83"/>
      <c r="L20" s="10"/>
      <c r="M20" s="9"/>
      <c r="N20" s="9"/>
      <c r="O20" s="104"/>
      <c r="P20" s="86"/>
      <c r="Q20" s="9"/>
      <c r="R20" s="9"/>
      <c r="S20" s="83"/>
      <c r="T20" s="10"/>
      <c r="U20" s="9"/>
      <c r="V20" s="9"/>
      <c r="W20" s="129"/>
      <c r="X20" s="51">
        <f t="shared" si="3"/>
        <v>4</v>
      </c>
      <c r="Y20" s="22">
        <f t="shared" si="3"/>
        <v>2</v>
      </c>
      <c r="Z20" s="22">
        <f t="shared" si="3"/>
        <v>1</v>
      </c>
      <c r="AA20" s="125" t="s">
        <v>45</v>
      </c>
      <c r="AB20" s="232" t="s">
        <v>156</v>
      </c>
      <c r="AC20" s="296" t="s">
        <v>99</v>
      </c>
      <c r="AD20" s="297"/>
      <c r="AE20" s="297"/>
      <c r="AF20" s="297"/>
      <c r="AG20" s="297"/>
      <c r="AH20" s="297"/>
      <c r="AI20" s="297"/>
      <c r="AJ20" s="297"/>
      <c r="AK20" s="297"/>
      <c r="AL20" s="297"/>
      <c r="AM20" s="297"/>
      <c r="AN20" s="297"/>
      <c r="AO20" s="298"/>
    </row>
    <row r="21" spans="1:41" ht="15.75" customHeight="1" thickBot="1" x14ac:dyDescent="0.3">
      <c r="A21" s="76" t="s">
        <v>109</v>
      </c>
      <c r="B21" s="77" t="s">
        <v>0</v>
      </c>
      <c r="C21" s="75" t="s">
        <v>58</v>
      </c>
      <c r="D21" s="10"/>
      <c r="E21" s="9"/>
      <c r="F21" s="9"/>
      <c r="G21" s="83"/>
      <c r="H21" s="10"/>
      <c r="I21" s="9"/>
      <c r="J21" s="9"/>
      <c r="K21" s="83"/>
      <c r="L21" s="10"/>
      <c r="M21" s="9">
        <v>10</v>
      </c>
      <c r="N21" s="9">
        <v>4</v>
      </c>
      <c r="O21" s="83" t="s">
        <v>46</v>
      </c>
      <c r="P21" s="10"/>
      <c r="Q21" s="9"/>
      <c r="R21" s="9"/>
      <c r="S21" s="83"/>
      <c r="T21" s="10"/>
      <c r="U21" s="9"/>
      <c r="V21" s="9"/>
      <c r="W21" s="129"/>
      <c r="X21" s="51" t="str">
        <f t="shared" si="3"/>
        <v/>
      </c>
      <c r="Y21" s="22">
        <f t="shared" si="3"/>
        <v>10</v>
      </c>
      <c r="Z21" s="22">
        <f t="shared" si="3"/>
        <v>4</v>
      </c>
      <c r="AA21" s="126" t="s">
        <v>46</v>
      </c>
      <c r="AB21" s="232" t="s">
        <v>157</v>
      </c>
      <c r="AC21" s="296" t="s">
        <v>101</v>
      </c>
      <c r="AD21" s="297"/>
      <c r="AE21" s="297"/>
      <c r="AF21" s="297"/>
      <c r="AG21" s="297"/>
      <c r="AH21" s="297"/>
      <c r="AI21" s="297"/>
      <c r="AJ21" s="297"/>
      <c r="AK21" s="297"/>
      <c r="AL21" s="297"/>
      <c r="AM21" s="297"/>
      <c r="AN21" s="297"/>
      <c r="AO21" s="298"/>
    </row>
    <row r="22" spans="1:41" s="11" customFormat="1" ht="15.75" customHeight="1" thickTop="1" thickBot="1" x14ac:dyDescent="0.3">
      <c r="A22" s="176"/>
      <c r="B22" s="131"/>
      <c r="C22" s="132" t="s">
        <v>86</v>
      </c>
      <c r="D22" s="133">
        <f>SUM(D10:D21)</f>
        <v>114</v>
      </c>
      <c r="E22" s="134">
        <f>SUM(E10:E21)</f>
        <v>46</v>
      </c>
      <c r="F22" s="134">
        <f>SUM(F10:F21)</f>
        <v>30</v>
      </c>
      <c r="G22" s="135" t="s">
        <v>36</v>
      </c>
      <c r="H22" s="136">
        <f t="shared" ref="H22:N22" si="4">SUM(H10:H21)</f>
        <v>0</v>
      </c>
      <c r="I22" s="134">
        <f t="shared" si="4"/>
        <v>0</v>
      </c>
      <c r="J22" s="134">
        <f t="shared" si="4"/>
        <v>0</v>
      </c>
      <c r="K22" s="135">
        <f t="shared" si="4"/>
        <v>0</v>
      </c>
      <c r="L22" s="137">
        <f t="shared" si="4"/>
        <v>0</v>
      </c>
      <c r="M22" s="134">
        <f t="shared" si="4"/>
        <v>10</v>
      </c>
      <c r="N22" s="134">
        <f t="shared" si="4"/>
        <v>4</v>
      </c>
      <c r="O22" s="135" t="s">
        <v>36</v>
      </c>
      <c r="P22" s="136">
        <f>SUM(P17:P21)</f>
        <v>0</v>
      </c>
      <c r="Q22" s="134">
        <f>SUM(Q17:Q21)</f>
        <v>0</v>
      </c>
      <c r="R22" s="134">
        <f>SUM(R17:R21)</f>
        <v>0</v>
      </c>
      <c r="S22" s="135" t="s">
        <v>36</v>
      </c>
      <c r="T22" s="133">
        <f>SUM(T17:T21)</f>
        <v>0</v>
      </c>
      <c r="U22" s="134">
        <f>SUM(U17:U21)</f>
        <v>0</v>
      </c>
      <c r="V22" s="134">
        <f>SUM(V17:V21)</f>
        <v>0</v>
      </c>
      <c r="W22" s="138" t="s">
        <v>36</v>
      </c>
      <c r="X22" s="139">
        <f>SUM(X10:X21)</f>
        <v>114</v>
      </c>
      <c r="Y22" s="134">
        <f>SUM(Y10:Y21)</f>
        <v>56</v>
      </c>
      <c r="Z22" s="22">
        <f>SUM(Z10:Z21)</f>
        <v>34</v>
      </c>
      <c r="AA22" s="135" t="s">
        <v>36</v>
      </c>
      <c r="AB22" s="128"/>
      <c r="AO22" s="124"/>
    </row>
    <row r="23" spans="1:41" s="11" customFormat="1" ht="15.75" customHeight="1" thickBot="1" x14ac:dyDescent="0.3">
      <c r="A23" s="177"/>
      <c r="B23" s="140"/>
      <c r="C23" s="141" t="s">
        <v>22</v>
      </c>
      <c r="D23" s="142">
        <f>D22</f>
        <v>114</v>
      </c>
      <c r="E23" s="143">
        <f>E22</f>
        <v>46</v>
      </c>
      <c r="F23" s="144">
        <f>F22</f>
        <v>30</v>
      </c>
      <c r="G23" s="145" t="s">
        <v>36</v>
      </c>
      <c r="H23" s="146">
        <f t="shared" ref="H23:M23" si="5">H22</f>
        <v>0</v>
      </c>
      <c r="I23" s="144">
        <f t="shared" si="5"/>
        <v>0</v>
      </c>
      <c r="J23" s="144">
        <f t="shared" si="5"/>
        <v>0</v>
      </c>
      <c r="K23" s="145">
        <f t="shared" si="5"/>
        <v>0</v>
      </c>
      <c r="L23" s="142">
        <f t="shared" si="5"/>
        <v>0</v>
      </c>
      <c r="M23" s="144">
        <f t="shared" si="5"/>
        <v>10</v>
      </c>
      <c r="N23" s="144">
        <f>N22</f>
        <v>4</v>
      </c>
      <c r="O23" s="145" t="s">
        <v>36</v>
      </c>
      <c r="P23" s="146" t="e">
        <f>#REF!+P22</f>
        <v>#REF!</v>
      </c>
      <c r="Q23" s="144" t="e">
        <f>#REF!+Q22</f>
        <v>#REF!</v>
      </c>
      <c r="R23" s="144" t="e">
        <f>#REF!+R22</f>
        <v>#REF!</v>
      </c>
      <c r="S23" s="145" t="s">
        <v>36</v>
      </c>
      <c r="T23" s="142" t="e">
        <f>#REF!+T22</f>
        <v>#REF!</v>
      </c>
      <c r="U23" s="144" t="e">
        <f>#REF!+U22</f>
        <v>#REF!</v>
      </c>
      <c r="V23" s="144" t="e">
        <f>#REF!+V22</f>
        <v>#REF!</v>
      </c>
      <c r="W23" s="147" t="s">
        <v>36</v>
      </c>
      <c r="X23" s="148">
        <f>X22</f>
        <v>114</v>
      </c>
      <c r="Y23" s="144">
        <f t="shared" ref="Y23:Z23" si="6">Y22</f>
        <v>56</v>
      </c>
      <c r="Z23" s="144">
        <f t="shared" si="6"/>
        <v>34</v>
      </c>
      <c r="AA23" s="145" t="s">
        <v>36</v>
      </c>
    </row>
    <row r="24" spans="1:41" s="11" customFormat="1" ht="17.25" thickBot="1" x14ac:dyDescent="0.3">
      <c r="A24" s="269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178"/>
      <c r="Y24" s="179"/>
      <c r="Z24" s="179"/>
      <c r="AA24" s="180"/>
    </row>
    <row r="25" spans="1:41" ht="16.5" thickBot="1" x14ac:dyDescent="0.3">
      <c r="A25" s="65"/>
      <c r="B25" s="24"/>
      <c r="C25" s="149" t="s">
        <v>19</v>
      </c>
      <c r="D25" s="181">
        <f>D23</f>
        <v>114</v>
      </c>
      <c r="E25" s="182">
        <f>E23</f>
        <v>46</v>
      </c>
      <c r="F25" s="183" t="s">
        <v>36</v>
      </c>
      <c r="G25" s="184" t="s">
        <v>36</v>
      </c>
      <c r="H25" s="221">
        <v>100</v>
      </c>
      <c r="I25" s="222">
        <v>60</v>
      </c>
      <c r="J25" s="183" t="s">
        <v>36</v>
      </c>
      <c r="K25" s="185" t="s">
        <v>36</v>
      </c>
      <c r="L25" s="223">
        <v>60</v>
      </c>
      <c r="M25" s="222">
        <v>110</v>
      </c>
      <c r="N25" s="183" t="s">
        <v>36</v>
      </c>
      <c r="O25" s="184" t="s">
        <v>36</v>
      </c>
      <c r="P25" s="186" t="e">
        <f>P23+#REF!</f>
        <v>#REF!</v>
      </c>
      <c r="Q25" s="182" t="e">
        <f>Q23+#REF!</f>
        <v>#REF!</v>
      </c>
      <c r="R25" s="183" t="s">
        <v>36</v>
      </c>
      <c r="S25" s="183" t="s">
        <v>36</v>
      </c>
      <c r="T25" s="182" t="e">
        <f>T23+#REF!</f>
        <v>#REF!</v>
      </c>
      <c r="U25" s="182" t="e">
        <f>U23+#REF!</f>
        <v>#REF!</v>
      </c>
      <c r="V25" s="183" t="s">
        <v>36</v>
      </c>
      <c r="W25" s="183" t="s">
        <v>36</v>
      </c>
      <c r="X25" s="71">
        <f>IF(D25+H25+L25=0,"",D25+H25+L25)</f>
        <v>274</v>
      </c>
      <c r="Y25" s="71">
        <f>IF(E25+I25+M25=0,"",E25+I25+M25)</f>
        <v>216</v>
      </c>
      <c r="Z25" s="183" t="s">
        <v>36</v>
      </c>
      <c r="AA25" s="43" t="s">
        <v>36</v>
      </c>
    </row>
    <row r="26" spans="1:41" s="4" customFormat="1" ht="17.25" thickTop="1" thickBot="1" x14ac:dyDescent="0.25">
      <c r="A26" s="278"/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80"/>
      <c r="X26" s="52"/>
      <c r="Y26" s="53"/>
      <c r="Z26" s="53"/>
      <c r="AA26" s="54"/>
    </row>
    <row r="27" spans="1:41" s="4" customFormat="1" ht="15.75" customHeight="1" thickTop="1" x14ac:dyDescent="0.3">
      <c r="A27" s="66"/>
      <c r="B27" s="17"/>
      <c r="C27" s="14"/>
      <c r="D27" s="13"/>
      <c r="E27" s="13"/>
      <c r="F27" s="12"/>
      <c r="G27" s="40"/>
      <c r="H27" s="12"/>
      <c r="I27" s="13"/>
      <c r="J27" s="12"/>
      <c r="K27" s="12"/>
      <c r="L27" s="12"/>
      <c r="M27" s="13"/>
      <c r="N27" s="12"/>
      <c r="O27" s="12"/>
      <c r="P27" s="12"/>
      <c r="Q27" s="13"/>
      <c r="R27" s="12"/>
      <c r="S27" s="12"/>
      <c r="T27" s="12"/>
      <c r="U27" s="13"/>
      <c r="V27" s="12"/>
      <c r="W27" s="40"/>
      <c r="X27" s="56"/>
      <c r="Y27" s="57"/>
      <c r="Z27" s="57"/>
      <c r="AA27" s="58"/>
    </row>
    <row r="28" spans="1:41" s="4" customFormat="1" ht="9.9499999999999993" customHeight="1" x14ac:dyDescent="0.2">
      <c r="A28" s="281"/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3"/>
      <c r="X28" s="50"/>
      <c r="Y28" s="49"/>
      <c r="Z28" s="49"/>
      <c r="AA28" s="55"/>
    </row>
    <row r="29" spans="1:41" s="4" customFormat="1" ht="15.75" customHeight="1" x14ac:dyDescent="0.25">
      <c r="A29" s="276" t="s">
        <v>43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7"/>
      <c r="W29" s="277"/>
      <c r="X29" s="151"/>
      <c r="Y29" s="152"/>
      <c r="Z29" s="152"/>
      <c r="AA29" s="166"/>
    </row>
    <row r="30" spans="1:41" s="4" customFormat="1" ht="15.75" customHeight="1" x14ac:dyDescent="0.25">
      <c r="A30" s="67"/>
      <c r="B30" s="150"/>
      <c r="C30" s="15" t="s">
        <v>29</v>
      </c>
      <c r="D30" s="47"/>
      <c r="E30" s="48"/>
      <c r="F30" s="22"/>
      <c r="G30" s="39">
        <f>COUNTIF(G10:G24,"A")</f>
        <v>0</v>
      </c>
      <c r="H30" s="47"/>
      <c r="I30" s="48"/>
      <c r="J30" s="22"/>
      <c r="K30" s="39">
        <f>COUNTIF(K10:K24,"A")</f>
        <v>0</v>
      </c>
      <c r="L30" s="47"/>
      <c r="M30" s="48"/>
      <c r="N30" s="22"/>
      <c r="O30" s="39">
        <f>COUNTIF(O10:O24,"A")</f>
        <v>0</v>
      </c>
      <c r="P30" s="47"/>
      <c r="Q30" s="48"/>
      <c r="R30" s="22"/>
      <c r="S30" s="39">
        <f>COUNTIF(S10:S24,"A")</f>
        <v>0</v>
      </c>
      <c r="T30" s="47"/>
      <c r="U30" s="48"/>
      <c r="V30" s="22"/>
      <c r="W30" s="47">
        <f>COUNTIF(W10:W24,"A")</f>
        <v>0</v>
      </c>
      <c r="X30" s="151"/>
      <c r="Y30" s="152"/>
      <c r="Z30" s="153"/>
      <c r="AA30" s="154">
        <f t="shared" ref="AA30:AA40" si="7">SUM(D30:W30)</f>
        <v>0</v>
      </c>
    </row>
    <row r="31" spans="1:41" s="4" customFormat="1" ht="15.75" customHeight="1" x14ac:dyDescent="0.25">
      <c r="A31" s="67"/>
      <c r="B31" s="150"/>
      <c r="C31" s="15" t="s">
        <v>30</v>
      </c>
      <c r="D31" s="47"/>
      <c r="E31" s="48"/>
      <c r="F31" s="22"/>
      <c r="G31" s="39">
        <v>6</v>
      </c>
      <c r="H31" s="47"/>
      <c r="I31" s="48"/>
      <c r="J31" s="22"/>
      <c r="K31" s="39">
        <f>COUNTIF(K10:K24,"B")</f>
        <v>0</v>
      </c>
      <c r="L31" s="47"/>
      <c r="M31" s="48"/>
      <c r="N31" s="22"/>
      <c r="O31" s="39">
        <f>COUNTIF(O10:O24,"B")</f>
        <v>0</v>
      </c>
      <c r="P31" s="47"/>
      <c r="Q31" s="48"/>
      <c r="R31" s="22"/>
      <c r="S31" s="39">
        <f>COUNTIF(S10:S24,"B")</f>
        <v>0</v>
      </c>
      <c r="T31" s="47"/>
      <c r="U31" s="48"/>
      <c r="V31" s="22"/>
      <c r="W31" s="47">
        <f>COUNTIF(W10:W24,"B")</f>
        <v>0</v>
      </c>
      <c r="X31" s="151"/>
      <c r="Y31" s="152"/>
      <c r="Z31" s="153"/>
      <c r="AA31" s="154">
        <v>6</v>
      </c>
    </row>
    <row r="32" spans="1:41" s="4" customFormat="1" ht="15.75" customHeight="1" x14ac:dyDescent="0.25">
      <c r="A32" s="67"/>
      <c r="B32" s="150"/>
      <c r="C32" s="15" t="s">
        <v>31</v>
      </c>
      <c r="D32" s="47"/>
      <c r="E32" s="48"/>
      <c r="F32" s="22"/>
      <c r="G32" s="39">
        <f>COUNTIF(G10:G24,"F")</f>
        <v>0</v>
      </c>
      <c r="H32" s="47"/>
      <c r="I32" s="48"/>
      <c r="J32" s="22"/>
      <c r="K32" s="39">
        <f>COUNTIF(K10:K24,"F")</f>
        <v>0</v>
      </c>
      <c r="L32" s="47"/>
      <c r="M32" s="48"/>
      <c r="N32" s="22"/>
      <c r="O32" s="39">
        <f>COUNTIF(O10:O24,"F")</f>
        <v>0</v>
      </c>
      <c r="P32" s="47"/>
      <c r="Q32" s="48"/>
      <c r="R32" s="22"/>
      <c r="S32" s="39">
        <f>COUNTIF(S10:S24,"F")</f>
        <v>0</v>
      </c>
      <c r="T32" s="47"/>
      <c r="U32" s="48"/>
      <c r="V32" s="22"/>
      <c r="W32" s="47">
        <f>COUNTIF(W10:W24,"F")</f>
        <v>0</v>
      </c>
      <c r="X32" s="151"/>
      <c r="Y32" s="152"/>
      <c r="Z32" s="153"/>
      <c r="AA32" s="154">
        <f t="shared" si="7"/>
        <v>0</v>
      </c>
    </row>
    <row r="33" spans="1:27" s="4" customFormat="1" ht="15.75" customHeight="1" x14ac:dyDescent="0.25">
      <c r="A33" s="67"/>
      <c r="B33" s="150"/>
      <c r="C33" s="15" t="s">
        <v>92</v>
      </c>
      <c r="D33" s="47"/>
      <c r="E33" s="48"/>
      <c r="F33" s="22"/>
      <c r="G33" s="39">
        <f>COUNTIF(G10:G24,"F(z)")</f>
        <v>0</v>
      </c>
      <c r="H33" s="47"/>
      <c r="I33" s="48"/>
      <c r="J33" s="22"/>
      <c r="K33" s="39">
        <f>COUNTIF(K10:K24,"F(z)")</f>
        <v>0</v>
      </c>
      <c r="L33" s="47"/>
      <c r="M33" s="48"/>
      <c r="N33" s="22"/>
      <c r="O33" s="39">
        <f>COUNTIF(O10:O24,"F(z)")</f>
        <v>0</v>
      </c>
      <c r="P33" s="47"/>
      <c r="Q33" s="48"/>
      <c r="R33" s="22"/>
      <c r="S33" s="39">
        <f>COUNTIF(S10:S24,"F(z)")</f>
        <v>0</v>
      </c>
      <c r="T33" s="47"/>
      <c r="U33" s="48"/>
      <c r="V33" s="22"/>
      <c r="W33" s="47">
        <f>COUNTIF(W10:W24,"F(z)")</f>
        <v>0</v>
      </c>
      <c r="X33" s="151"/>
      <c r="Y33" s="152"/>
      <c r="Z33" s="153"/>
      <c r="AA33" s="154">
        <f t="shared" si="7"/>
        <v>0</v>
      </c>
    </row>
    <row r="34" spans="1:27" s="4" customFormat="1" ht="15.75" customHeight="1" x14ac:dyDescent="0.25">
      <c r="A34" s="67"/>
      <c r="B34" s="150"/>
      <c r="C34" s="15" t="s">
        <v>18</v>
      </c>
      <c r="D34" s="47"/>
      <c r="E34" s="48"/>
      <c r="F34" s="22"/>
      <c r="G34" s="39">
        <f>COUNTIF(G10:G24,"G")</f>
        <v>0</v>
      </c>
      <c r="H34" s="47"/>
      <c r="I34" s="48"/>
      <c r="J34" s="22"/>
      <c r="K34" s="39">
        <f>COUNTIF(K10:K24,"G")</f>
        <v>0</v>
      </c>
      <c r="L34" s="47"/>
      <c r="M34" s="48"/>
      <c r="N34" s="22"/>
      <c r="O34" s="39">
        <f>COUNTIF(O10:O24,"G")</f>
        <v>1</v>
      </c>
      <c r="P34" s="47"/>
      <c r="Q34" s="48"/>
      <c r="R34" s="22"/>
      <c r="S34" s="39">
        <f>COUNTIF(S10:S24,"G")</f>
        <v>0</v>
      </c>
      <c r="T34" s="47"/>
      <c r="U34" s="48"/>
      <c r="V34" s="22"/>
      <c r="W34" s="47">
        <f>COUNTIF(W10:W24,"G")</f>
        <v>0</v>
      </c>
      <c r="X34" s="151"/>
      <c r="Y34" s="152"/>
      <c r="Z34" s="153"/>
      <c r="AA34" s="154">
        <f t="shared" si="7"/>
        <v>1</v>
      </c>
    </row>
    <row r="35" spans="1:27" s="4" customFormat="1" ht="15.75" customHeight="1" x14ac:dyDescent="0.25">
      <c r="A35" s="67"/>
      <c r="B35" s="150"/>
      <c r="C35" s="15" t="s">
        <v>91</v>
      </c>
      <c r="D35" s="47"/>
      <c r="E35" s="48"/>
      <c r="F35" s="22"/>
      <c r="G35" s="39">
        <f>COUNTIF(G10:G24,"G(Z)")</f>
        <v>0</v>
      </c>
      <c r="H35" s="47"/>
      <c r="I35" s="48"/>
      <c r="J35" s="22"/>
      <c r="K35" s="39">
        <f>COUNTIF(K10:K24,"G(Z)")</f>
        <v>0</v>
      </c>
      <c r="L35" s="47"/>
      <c r="M35" s="48"/>
      <c r="N35" s="22"/>
      <c r="O35" s="39">
        <f>COUNTIF(O10:O24,"G(Z)")</f>
        <v>0</v>
      </c>
      <c r="P35" s="47"/>
      <c r="Q35" s="48"/>
      <c r="R35" s="22"/>
      <c r="S35" s="39">
        <f>COUNTIF(S10:S24,"G(Z)")</f>
        <v>0</v>
      </c>
      <c r="T35" s="47"/>
      <c r="U35" s="48"/>
      <c r="V35" s="22"/>
      <c r="W35" s="47">
        <f>COUNTIF(W10:W24,"G(Z)")</f>
        <v>0</v>
      </c>
      <c r="X35" s="151"/>
      <c r="Y35" s="152"/>
      <c r="Z35" s="153"/>
      <c r="AA35" s="154">
        <f t="shared" si="7"/>
        <v>0</v>
      </c>
    </row>
    <row r="36" spans="1:27" s="4" customFormat="1" ht="15.75" customHeight="1" x14ac:dyDescent="0.25">
      <c r="A36" s="67"/>
      <c r="B36" s="150"/>
      <c r="C36" s="15" t="s">
        <v>142</v>
      </c>
      <c r="D36" s="47"/>
      <c r="E36" s="48"/>
      <c r="F36" s="22"/>
      <c r="G36" s="39">
        <v>4</v>
      </c>
      <c r="H36" s="47"/>
      <c r="I36" s="48"/>
      <c r="J36" s="22"/>
      <c r="K36" s="39">
        <f>COUNTIF(K12:K24,"v")</f>
        <v>0</v>
      </c>
      <c r="L36" s="47"/>
      <c r="M36" s="48"/>
      <c r="N36" s="22"/>
      <c r="O36" s="39">
        <f>COUNTIF(O12:O24,"v")</f>
        <v>0</v>
      </c>
      <c r="P36" s="47"/>
      <c r="Q36" s="48"/>
      <c r="R36" s="22"/>
      <c r="S36" s="39">
        <f>COUNTIF(S12:S24,"v")</f>
        <v>0</v>
      </c>
      <c r="T36" s="47"/>
      <c r="U36" s="48"/>
      <c r="V36" s="22"/>
      <c r="W36" s="47">
        <f>COUNTIF(W12:W24,"v")</f>
        <v>0</v>
      </c>
      <c r="X36" s="151"/>
      <c r="Y36" s="152"/>
      <c r="Z36" s="153"/>
      <c r="AA36" s="154">
        <v>4</v>
      </c>
    </row>
    <row r="37" spans="1:27" s="4" customFormat="1" ht="15.75" customHeight="1" x14ac:dyDescent="0.25">
      <c r="A37" s="67"/>
      <c r="B37" s="150"/>
      <c r="C37" s="15" t="s">
        <v>143</v>
      </c>
      <c r="D37" s="47"/>
      <c r="E37" s="48"/>
      <c r="F37" s="22"/>
      <c r="G37" s="39">
        <v>1</v>
      </c>
      <c r="H37" s="47"/>
      <c r="I37" s="48"/>
      <c r="J37" s="22"/>
      <c r="K37" s="39">
        <f>COUNTIF(K10:K24,"V(Z)")</f>
        <v>0</v>
      </c>
      <c r="L37" s="47"/>
      <c r="M37" s="48"/>
      <c r="N37" s="22"/>
      <c r="O37" s="39">
        <f>COUNTIF(O10:O24,"V(Z)")</f>
        <v>0</v>
      </c>
      <c r="P37" s="47"/>
      <c r="Q37" s="48"/>
      <c r="R37" s="22"/>
      <c r="S37" s="39">
        <f>COUNTIF(S10:S24,"V(Z)")</f>
        <v>0</v>
      </c>
      <c r="T37" s="47"/>
      <c r="U37" s="48"/>
      <c r="V37" s="22"/>
      <c r="W37" s="47">
        <f>COUNTIF(W10:W24,"V(Z)")</f>
        <v>0</v>
      </c>
      <c r="X37" s="151"/>
      <c r="Y37" s="152"/>
      <c r="Z37" s="153"/>
      <c r="AA37" s="154">
        <v>1</v>
      </c>
    </row>
    <row r="38" spans="1:27" s="4" customFormat="1" ht="15.75" customHeight="1" x14ac:dyDescent="0.25">
      <c r="A38" s="67"/>
      <c r="B38" s="150"/>
      <c r="C38" s="15" t="s">
        <v>34</v>
      </c>
      <c r="D38" s="47"/>
      <c r="E38" s="48"/>
      <c r="F38" s="22"/>
      <c r="G38" s="39">
        <f>COUNTIF(G10:G24,"AV")</f>
        <v>0</v>
      </c>
      <c r="H38" s="47"/>
      <c r="I38" s="48"/>
      <c r="J38" s="22"/>
      <c r="K38" s="39">
        <f>COUNTIF(K10:K24,"AV")</f>
        <v>0</v>
      </c>
      <c r="L38" s="47"/>
      <c r="M38" s="48"/>
      <c r="N38" s="22"/>
      <c r="O38" s="39">
        <f>COUNTIF(O10:O24,"AV")</f>
        <v>0</v>
      </c>
      <c r="P38" s="47"/>
      <c r="Q38" s="48"/>
      <c r="R38" s="22"/>
      <c r="S38" s="39">
        <f>COUNTIF(S10:S24,"AV")</f>
        <v>0</v>
      </c>
      <c r="T38" s="47"/>
      <c r="U38" s="48"/>
      <c r="V38" s="22"/>
      <c r="W38" s="47">
        <f>COUNTIF(W10:W24,"AV")</f>
        <v>0</v>
      </c>
      <c r="X38" s="151"/>
      <c r="Y38" s="152"/>
      <c r="Z38" s="153"/>
      <c r="AA38" s="154">
        <f t="shared" si="7"/>
        <v>0</v>
      </c>
    </row>
    <row r="39" spans="1:27" s="4" customFormat="1" ht="15.75" customHeight="1" x14ac:dyDescent="0.25">
      <c r="A39" s="67"/>
      <c r="B39" s="150"/>
      <c r="C39" s="15" t="s">
        <v>42</v>
      </c>
      <c r="D39" s="47"/>
      <c r="E39" s="48"/>
      <c r="F39" s="22"/>
      <c r="G39" s="39">
        <f>COUNTIF(G10:G24,"KO")</f>
        <v>0</v>
      </c>
      <c r="H39" s="47"/>
      <c r="I39" s="48"/>
      <c r="J39" s="22"/>
      <c r="K39" s="39">
        <f>COUNTIF(K10:K24,"KO")</f>
        <v>0</v>
      </c>
      <c r="L39" s="47"/>
      <c r="M39" s="48"/>
      <c r="N39" s="22"/>
      <c r="O39" s="39">
        <f>COUNTIF(O10:O24,"KO")</f>
        <v>0</v>
      </c>
      <c r="P39" s="47"/>
      <c r="Q39" s="48"/>
      <c r="R39" s="22"/>
      <c r="S39" s="39">
        <f>COUNTIF(S10:S24,"KO")</f>
        <v>0</v>
      </c>
      <c r="T39" s="47"/>
      <c r="U39" s="48"/>
      <c r="V39" s="22"/>
      <c r="W39" s="47">
        <f>COUNTIF(W10:W24,"KO")</f>
        <v>0</v>
      </c>
      <c r="X39" s="151"/>
      <c r="Y39" s="152"/>
      <c r="Z39" s="153"/>
      <c r="AA39" s="154">
        <f t="shared" si="7"/>
        <v>0</v>
      </c>
    </row>
    <row r="40" spans="1:27" s="4" customFormat="1" ht="15.75" customHeight="1" x14ac:dyDescent="0.25">
      <c r="A40" s="67"/>
      <c r="B40" s="15"/>
      <c r="C40" s="46" t="s">
        <v>90</v>
      </c>
      <c r="D40" s="155"/>
      <c r="E40" s="152"/>
      <c r="F40" s="153"/>
      <c r="G40" s="39">
        <v>3</v>
      </c>
      <c r="H40" s="155"/>
      <c r="I40" s="152"/>
      <c r="J40" s="153"/>
      <c r="K40" s="39">
        <f>COUNTIF(K10:K24,"Z")</f>
        <v>0</v>
      </c>
      <c r="L40" s="155"/>
      <c r="M40" s="152"/>
      <c r="N40" s="153"/>
      <c r="O40" s="39">
        <f>COUNTIF(O10:O24,"Z")</f>
        <v>0</v>
      </c>
      <c r="P40" s="155"/>
      <c r="Q40" s="152"/>
      <c r="R40" s="153"/>
      <c r="S40" s="39">
        <f>COUNTIF(S10:S24,"Z")</f>
        <v>0</v>
      </c>
      <c r="T40" s="155"/>
      <c r="U40" s="152"/>
      <c r="V40" s="153"/>
      <c r="W40" s="47">
        <f>COUNTIF(W10:W24,"Z")</f>
        <v>0</v>
      </c>
      <c r="X40" s="151"/>
      <c r="Y40" s="152"/>
      <c r="Z40" s="153"/>
      <c r="AA40" s="154">
        <f t="shared" si="7"/>
        <v>3</v>
      </c>
    </row>
    <row r="41" spans="1:27" s="4" customFormat="1" ht="15.75" customHeight="1" x14ac:dyDescent="0.25">
      <c r="A41" s="273" t="s">
        <v>17</v>
      </c>
      <c r="B41" s="274"/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5"/>
      <c r="X41" s="299" t="s">
        <v>21</v>
      </c>
      <c r="Y41" s="300"/>
      <c r="Z41" s="301"/>
      <c r="AA41" s="154">
        <f>SUM(AA30:AA40)</f>
        <v>15</v>
      </c>
    </row>
    <row r="42" spans="1:27" s="4" customFormat="1" ht="15.75" customHeight="1" x14ac:dyDescent="0.2">
      <c r="A42" s="266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8"/>
      <c r="X42" s="31"/>
      <c r="Y42" s="25"/>
      <c r="Z42" s="25"/>
      <c r="AA42" s="28"/>
    </row>
    <row r="43" spans="1:27" s="4" customFormat="1" ht="15.75" customHeight="1" x14ac:dyDescent="0.2">
      <c r="A43" s="266"/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8"/>
      <c r="X43" s="31"/>
      <c r="Y43" s="25"/>
      <c r="Z43" s="25"/>
      <c r="AA43" s="29"/>
    </row>
    <row r="44" spans="1:27" s="4" customFormat="1" ht="15.75" customHeight="1" thickBot="1" x14ac:dyDescent="0.25">
      <c r="A44" s="255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7"/>
      <c r="X44" s="32"/>
      <c r="Y44" s="27"/>
      <c r="Z44" s="27"/>
      <c r="AA44" s="30"/>
    </row>
    <row r="45" spans="1:27" s="4" customFormat="1" ht="15.75" customHeight="1" thickTop="1" x14ac:dyDescent="0.25">
      <c r="A45" s="68"/>
      <c r="B45" s="6"/>
      <c r="C45" s="6"/>
    </row>
    <row r="46" spans="1:27" s="4" customFormat="1" ht="15.75" customHeight="1" x14ac:dyDescent="0.25">
      <c r="A46" s="68"/>
      <c r="B46" s="6"/>
      <c r="C46" s="6"/>
    </row>
    <row r="47" spans="1:27" s="4" customFormat="1" ht="15.75" customHeight="1" x14ac:dyDescent="0.25">
      <c r="A47" s="68"/>
      <c r="B47" s="6"/>
      <c r="C47" s="6"/>
    </row>
    <row r="48" spans="1:27" s="4" customFormat="1" ht="15.75" customHeight="1" x14ac:dyDescent="0.25">
      <c r="A48" s="68"/>
      <c r="B48" s="6"/>
      <c r="C48" s="6"/>
    </row>
    <row r="49" spans="1:3" s="4" customFormat="1" ht="15.75" customHeight="1" x14ac:dyDescent="0.25">
      <c r="A49" s="68"/>
      <c r="B49" s="6"/>
      <c r="C49" s="6"/>
    </row>
    <row r="50" spans="1:3" s="4" customFormat="1" ht="15.75" customHeight="1" x14ac:dyDescent="0.25">
      <c r="A50" s="68"/>
      <c r="B50" s="6"/>
      <c r="C50" s="6"/>
    </row>
    <row r="51" spans="1:3" s="4" customFormat="1" ht="15.75" customHeight="1" x14ac:dyDescent="0.25">
      <c r="A51" s="68"/>
      <c r="B51" s="6"/>
      <c r="C51" s="6"/>
    </row>
    <row r="52" spans="1:3" s="4" customFormat="1" ht="15.75" customHeight="1" x14ac:dyDescent="0.25">
      <c r="A52" s="68"/>
      <c r="B52" s="6"/>
      <c r="C52" s="6"/>
    </row>
    <row r="53" spans="1:3" s="4" customFormat="1" ht="15.75" customHeight="1" x14ac:dyDescent="0.25">
      <c r="A53" s="68"/>
      <c r="B53" s="6"/>
      <c r="C53" s="6"/>
    </row>
    <row r="54" spans="1:3" s="4" customFormat="1" ht="15.75" customHeight="1" x14ac:dyDescent="0.25">
      <c r="A54" s="68"/>
      <c r="B54" s="6"/>
      <c r="C54" s="6"/>
    </row>
    <row r="55" spans="1:3" s="4" customFormat="1" ht="15.75" customHeight="1" x14ac:dyDescent="0.25">
      <c r="A55" s="68"/>
      <c r="B55" s="6"/>
      <c r="C55" s="6"/>
    </row>
    <row r="56" spans="1:3" s="4" customFormat="1" ht="15.75" customHeight="1" x14ac:dyDescent="0.25">
      <c r="A56" s="68"/>
      <c r="B56" s="6"/>
      <c r="C56" s="6"/>
    </row>
    <row r="57" spans="1:3" s="4" customFormat="1" ht="15.75" customHeight="1" x14ac:dyDescent="0.25">
      <c r="A57" s="68"/>
      <c r="B57" s="6"/>
      <c r="C57" s="6"/>
    </row>
    <row r="58" spans="1:3" s="4" customFormat="1" ht="15.75" customHeight="1" x14ac:dyDescent="0.25">
      <c r="A58" s="68"/>
      <c r="B58" s="6"/>
      <c r="C58" s="6"/>
    </row>
    <row r="59" spans="1:3" s="4" customFormat="1" ht="15.75" customHeight="1" x14ac:dyDescent="0.25">
      <c r="A59" s="68"/>
      <c r="B59" s="6"/>
      <c r="C59" s="6"/>
    </row>
    <row r="60" spans="1:3" s="4" customFormat="1" ht="15.75" customHeight="1" x14ac:dyDescent="0.25">
      <c r="A60" s="68"/>
      <c r="B60" s="6"/>
      <c r="C60" s="6"/>
    </row>
    <row r="61" spans="1:3" s="4" customFormat="1" ht="15.75" customHeight="1" x14ac:dyDescent="0.25">
      <c r="A61" s="68"/>
      <c r="B61" s="6"/>
      <c r="C61" s="6"/>
    </row>
    <row r="62" spans="1:3" s="4" customFormat="1" ht="15.75" customHeight="1" x14ac:dyDescent="0.25">
      <c r="A62" s="68"/>
      <c r="B62" s="6"/>
      <c r="C62" s="6"/>
    </row>
    <row r="63" spans="1:3" s="4" customFormat="1" ht="15.75" customHeight="1" x14ac:dyDescent="0.25">
      <c r="A63" s="68"/>
      <c r="B63" s="6"/>
      <c r="C63" s="6"/>
    </row>
    <row r="64" spans="1:3" s="4" customFormat="1" ht="15.75" customHeight="1" x14ac:dyDescent="0.25">
      <c r="A64" s="68"/>
      <c r="B64" s="6"/>
      <c r="C64" s="6"/>
    </row>
    <row r="65" spans="1:3" s="4" customFormat="1" ht="15.75" customHeight="1" x14ac:dyDescent="0.25">
      <c r="A65" s="68"/>
      <c r="B65" s="6"/>
      <c r="C65" s="6"/>
    </row>
    <row r="66" spans="1:3" s="4" customFormat="1" ht="15.75" customHeight="1" x14ac:dyDescent="0.25">
      <c r="A66" s="68"/>
      <c r="B66" s="6"/>
      <c r="C66" s="6"/>
    </row>
    <row r="67" spans="1:3" s="4" customFormat="1" ht="15.75" customHeight="1" x14ac:dyDescent="0.25">
      <c r="A67" s="68"/>
      <c r="B67" s="6"/>
      <c r="C67" s="6"/>
    </row>
    <row r="68" spans="1:3" s="4" customFormat="1" ht="15.75" customHeight="1" x14ac:dyDescent="0.25">
      <c r="A68" s="68"/>
      <c r="B68" s="6"/>
      <c r="C68" s="6"/>
    </row>
    <row r="69" spans="1:3" s="4" customFormat="1" ht="15.75" customHeight="1" x14ac:dyDescent="0.25">
      <c r="A69" s="68"/>
      <c r="B69" s="6"/>
      <c r="C69" s="6"/>
    </row>
    <row r="70" spans="1:3" s="4" customFormat="1" ht="15.75" customHeight="1" x14ac:dyDescent="0.25">
      <c r="A70" s="68"/>
      <c r="B70" s="6"/>
      <c r="C70" s="6"/>
    </row>
    <row r="71" spans="1:3" s="4" customFormat="1" ht="15.75" customHeight="1" x14ac:dyDescent="0.25">
      <c r="A71" s="68"/>
      <c r="B71" s="6"/>
      <c r="C71" s="6"/>
    </row>
    <row r="72" spans="1:3" s="4" customFormat="1" ht="15.75" customHeight="1" x14ac:dyDescent="0.25">
      <c r="A72" s="68"/>
      <c r="B72" s="6"/>
      <c r="C72" s="6"/>
    </row>
    <row r="73" spans="1:3" s="4" customFormat="1" ht="15.75" customHeight="1" x14ac:dyDescent="0.25">
      <c r="A73" s="68"/>
      <c r="B73" s="6"/>
      <c r="C73" s="6"/>
    </row>
    <row r="74" spans="1:3" s="4" customFormat="1" ht="15.75" customHeight="1" x14ac:dyDescent="0.25">
      <c r="A74" s="68"/>
      <c r="B74" s="6"/>
      <c r="C74" s="6"/>
    </row>
    <row r="75" spans="1:3" s="4" customFormat="1" ht="15.75" customHeight="1" x14ac:dyDescent="0.25">
      <c r="A75" s="68"/>
      <c r="B75" s="6"/>
      <c r="C75" s="6"/>
    </row>
    <row r="76" spans="1:3" s="4" customFormat="1" ht="15.75" customHeight="1" x14ac:dyDescent="0.25">
      <c r="A76" s="68"/>
      <c r="B76" s="6"/>
      <c r="C76" s="6"/>
    </row>
    <row r="77" spans="1:3" s="4" customFormat="1" ht="15.75" customHeight="1" x14ac:dyDescent="0.25">
      <c r="A77" s="68"/>
      <c r="B77" s="6"/>
      <c r="C77" s="6"/>
    </row>
    <row r="78" spans="1:3" s="4" customFormat="1" ht="15.75" customHeight="1" x14ac:dyDescent="0.25">
      <c r="A78" s="68"/>
      <c r="B78" s="6"/>
      <c r="C78" s="6"/>
    </row>
    <row r="79" spans="1:3" s="4" customFormat="1" ht="15.75" customHeight="1" x14ac:dyDescent="0.25">
      <c r="A79" s="68"/>
      <c r="B79" s="6"/>
      <c r="C79" s="6"/>
    </row>
    <row r="80" spans="1:3" s="4" customFormat="1" ht="15.75" customHeight="1" x14ac:dyDescent="0.25">
      <c r="A80" s="68"/>
      <c r="B80" s="6"/>
      <c r="C80" s="6"/>
    </row>
    <row r="81" spans="1:3" s="4" customFormat="1" ht="15.75" customHeight="1" x14ac:dyDescent="0.25">
      <c r="A81" s="68"/>
      <c r="B81" s="6"/>
      <c r="C81" s="6"/>
    </row>
    <row r="82" spans="1:3" s="4" customFormat="1" ht="15.75" customHeight="1" x14ac:dyDescent="0.25">
      <c r="A82" s="68"/>
      <c r="B82" s="6"/>
      <c r="C82" s="6"/>
    </row>
    <row r="83" spans="1:3" s="4" customFormat="1" ht="15.75" customHeight="1" x14ac:dyDescent="0.25">
      <c r="A83" s="68"/>
      <c r="B83" s="6"/>
      <c r="C83" s="6"/>
    </row>
    <row r="84" spans="1:3" s="4" customFormat="1" ht="15.75" customHeight="1" x14ac:dyDescent="0.25">
      <c r="A84" s="68"/>
      <c r="B84" s="6"/>
      <c r="C84" s="6"/>
    </row>
    <row r="85" spans="1:3" s="4" customFormat="1" ht="15.75" customHeight="1" x14ac:dyDescent="0.25">
      <c r="A85" s="68"/>
      <c r="B85" s="6"/>
      <c r="C85" s="6"/>
    </row>
    <row r="86" spans="1:3" s="4" customFormat="1" ht="15.75" customHeight="1" x14ac:dyDescent="0.25">
      <c r="A86" s="68"/>
      <c r="B86" s="6"/>
      <c r="C86" s="6"/>
    </row>
    <row r="87" spans="1:3" s="4" customFormat="1" ht="15.75" customHeight="1" x14ac:dyDescent="0.25">
      <c r="A87" s="68"/>
      <c r="B87" s="6"/>
      <c r="C87" s="6"/>
    </row>
    <row r="88" spans="1:3" s="4" customFormat="1" ht="15.75" customHeight="1" x14ac:dyDescent="0.25">
      <c r="A88" s="68"/>
      <c r="B88" s="6"/>
      <c r="C88" s="6"/>
    </row>
    <row r="89" spans="1:3" s="4" customFormat="1" ht="15.75" customHeight="1" x14ac:dyDescent="0.25">
      <c r="A89" s="68"/>
      <c r="B89" s="6"/>
      <c r="C89" s="6"/>
    </row>
    <row r="90" spans="1:3" s="4" customFormat="1" ht="15.75" customHeight="1" x14ac:dyDescent="0.25">
      <c r="A90" s="68"/>
      <c r="B90" s="6"/>
      <c r="C90" s="6"/>
    </row>
    <row r="91" spans="1:3" s="4" customFormat="1" ht="15.75" customHeight="1" x14ac:dyDescent="0.25">
      <c r="A91" s="68"/>
      <c r="B91" s="6"/>
      <c r="C91" s="6"/>
    </row>
    <row r="92" spans="1:3" s="4" customFormat="1" ht="15.75" customHeight="1" x14ac:dyDescent="0.25">
      <c r="A92" s="68"/>
      <c r="B92" s="6"/>
      <c r="C92" s="6"/>
    </row>
    <row r="93" spans="1:3" s="4" customFormat="1" ht="15.75" customHeight="1" x14ac:dyDescent="0.25">
      <c r="A93" s="68"/>
      <c r="B93" s="6"/>
      <c r="C93" s="6"/>
    </row>
    <row r="94" spans="1:3" s="4" customFormat="1" ht="15.75" customHeight="1" x14ac:dyDescent="0.25">
      <c r="A94" s="68"/>
      <c r="B94" s="6"/>
      <c r="C94" s="6"/>
    </row>
    <row r="95" spans="1:3" s="4" customFormat="1" ht="15.75" customHeight="1" x14ac:dyDescent="0.25">
      <c r="A95" s="68"/>
      <c r="B95" s="6"/>
      <c r="C95" s="6"/>
    </row>
    <row r="96" spans="1:3" s="4" customFormat="1" ht="15.75" customHeight="1" x14ac:dyDescent="0.25">
      <c r="A96" s="68"/>
      <c r="B96" s="6"/>
      <c r="C96" s="6"/>
    </row>
    <row r="97" spans="1:3" s="4" customFormat="1" ht="15.75" customHeight="1" x14ac:dyDescent="0.25">
      <c r="A97" s="68"/>
      <c r="B97" s="6"/>
      <c r="C97" s="6"/>
    </row>
    <row r="98" spans="1:3" s="4" customFormat="1" ht="15.75" customHeight="1" x14ac:dyDescent="0.25">
      <c r="A98" s="68"/>
      <c r="B98" s="6"/>
      <c r="C98" s="6"/>
    </row>
    <row r="99" spans="1:3" s="4" customFormat="1" ht="15.75" customHeight="1" x14ac:dyDescent="0.25">
      <c r="A99" s="68"/>
      <c r="B99" s="6"/>
      <c r="C99" s="6"/>
    </row>
    <row r="100" spans="1:3" s="4" customFormat="1" ht="15.75" customHeight="1" x14ac:dyDescent="0.25">
      <c r="A100" s="68"/>
      <c r="B100" s="6"/>
      <c r="C100" s="6"/>
    </row>
    <row r="101" spans="1:3" s="4" customFormat="1" ht="15.75" customHeight="1" x14ac:dyDescent="0.25">
      <c r="A101" s="68"/>
      <c r="B101" s="6"/>
      <c r="C101" s="6"/>
    </row>
    <row r="102" spans="1:3" s="4" customFormat="1" ht="15.75" customHeight="1" x14ac:dyDescent="0.25">
      <c r="A102" s="68"/>
      <c r="B102" s="6"/>
      <c r="C102" s="6"/>
    </row>
    <row r="103" spans="1:3" s="4" customFormat="1" ht="15.75" customHeight="1" x14ac:dyDescent="0.25">
      <c r="A103" s="68"/>
      <c r="B103" s="6"/>
      <c r="C103" s="6"/>
    </row>
    <row r="104" spans="1:3" s="4" customFormat="1" ht="15.75" customHeight="1" x14ac:dyDescent="0.25">
      <c r="A104" s="68"/>
      <c r="B104" s="6"/>
      <c r="C104" s="6"/>
    </row>
    <row r="105" spans="1:3" s="4" customFormat="1" ht="15.75" customHeight="1" x14ac:dyDescent="0.25">
      <c r="A105" s="68"/>
      <c r="B105" s="6"/>
      <c r="C105" s="6"/>
    </row>
    <row r="106" spans="1:3" s="4" customFormat="1" ht="15.75" customHeight="1" x14ac:dyDescent="0.25">
      <c r="A106" s="68"/>
      <c r="B106" s="6"/>
      <c r="C106" s="6"/>
    </row>
    <row r="107" spans="1:3" s="4" customFormat="1" ht="15.75" customHeight="1" x14ac:dyDescent="0.25">
      <c r="A107" s="68"/>
      <c r="B107" s="6"/>
      <c r="C107" s="6"/>
    </row>
    <row r="108" spans="1:3" s="4" customFormat="1" ht="15.75" customHeight="1" x14ac:dyDescent="0.25">
      <c r="A108" s="68"/>
      <c r="B108" s="5"/>
      <c r="C108" s="5"/>
    </row>
    <row r="109" spans="1:3" s="4" customFormat="1" ht="15.75" customHeight="1" x14ac:dyDescent="0.25">
      <c r="A109" s="68"/>
      <c r="B109" s="5"/>
      <c r="C109" s="5"/>
    </row>
    <row r="110" spans="1:3" s="4" customFormat="1" ht="15.75" customHeight="1" x14ac:dyDescent="0.25">
      <c r="A110" s="68"/>
      <c r="B110" s="5"/>
      <c r="C110" s="5"/>
    </row>
    <row r="111" spans="1:3" s="4" customFormat="1" ht="15.75" customHeight="1" x14ac:dyDescent="0.25">
      <c r="A111" s="68"/>
      <c r="B111" s="5"/>
      <c r="C111" s="5"/>
    </row>
    <row r="112" spans="1:3" s="4" customFormat="1" ht="15.75" customHeight="1" x14ac:dyDescent="0.25">
      <c r="A112" s="68"/>
      <c r="B112" s="5"/>
      <c r="C112" s="5"/>
    </row>
    <row r="113" spans="1:3" s="4" customFormat="1" ht="15.75" customHeight="1" x14ac:dyDescent="0.25">
      <c r="A113" s="68"/>
      <c r="B113" s="5"/>
      <c r="C113" s="5"/>
    </row>
    <row r="114" spans="1:3" s="4" customFormat="1" ht="15.75" customHeight="1" x14ac:dyDescent="0.25">
      <c r="A114" s="68"/>
      <c r="B114" s="5"/>
      <c r="C114" s="5"/>
    </row>
    <row r="115" spans="1:3" s="4" customFormat="1" ht="15.75" customHeight="1" x14ac:dyDescent="0.25">
      <c r="A115" s="68"/>
      <c r="B115" s="5"/>
      <c r="C115" s="5"/>
    </row>
    <row r="116" spans="1:3" s="4" customFormat="1" ht="15.75" customHeight="1" x14ac:dyDescent="0.25">
      <c r="A116" s="68"/>
      <c r="B116" s="5"/>
      <c r="C116" s="5"/>
    </row>
    <row r="117" spans="1:3" ht="15.75" customHeight="1" x14ac:dyDescent="0.25">
      <c r="A117" s="69"/>
      <c r="B117" s="2"/>
      <c r="C117" s="2"/>
    </row>
    <row r="118" spans="1:3" ht="15.75" customHeight="1" x14ac:dyDescent="0.25">
      <c r="A118" s="69"/>
      <c r="B118" s="2"/>
      <c r="C118" s="2"/>
    </row>
    <row r="119" spans="1:3" ht="15.75" customHeight="1" x14ac:dyDescent="0.25">
      <c r="A119" s="69"/>
      <c r="B119" s="2"/>
      <c r="C119" s="2"/>
    </row>
    <row r="120" spans="1:3" ht="15.75" customHeight="1" x14ac:dyDescent="0.25">
      <c r="A120" s="69"/>
      <c r="B120" s="2"/>
      <c r="C120" s="2"/>
    </row>
    <row r="121" spans="1:3" ht="15.75" customHeight="1" x14ac:dyDescent="0.25">
      <c r="A121" s="69"/>
      <c r="B121" s="2"/>
      <c r="C121" s="2"/>
    </row>
    <row r="122" spans="1:3" ht="15.75" customHeight="1" x14ac:dyDescent="0.25">
      <c r="A122" s="69"/>
      <c r="B122" s="2"/>
      <c r="C122" s="2"/>
    </row>
    <row r="123" spans="1:3" ht="15.75" customHeight="1" x14ac:dyDescent="0.25">
      <c r="A123" s="69"/>
      <c r="B123" s="2"/>
      <c r="C123" s="2"/>
    </row>
    <row r="124" spans="1:3" ht="15.75" customHeight="1" x14ac:dyDescent="0.25">
      <c r="A124" s="69"/>
      <c r="B124" s="2"/>
      <c r="C124" s="2"/>
    </row>
    <row r="125" spans="1:3" ht="15.75" customHeight="1" x14ac:dyDescent="0.25">
      <c r="A125" s="69"/>
      <c r="B125" s="2"/>
      <c r="C125" s="2"/>
    </row>
    <row r="126" spans="1:3" ht="15.75" customHeight="1" x14ac:dyDescent="0.25">
      <c r="A126" s="69"/>
      <c r="B126" s="2"/>
      <c r="C126" s="2"/>
    </row>
    <row r="127" spans="1:3" ht="15.75" customHeight="1" x14ac:dyDescent="0.25">
      <c r="A127" s="69"/>
      <c r="B127" s="2"/>
      <c r="C127" s="2"/>
    </row>
    <row r="128" spans="1:3" ht="15.75" customHeight="1" x14ac:dyDescent="0.25">
      <c r="A128" s="69"/>
      <c r="B128" s="2"/>
      <c r="C128" s="2"/>
    </row>
    <row r="129" spans="1:3" ht="15.75" customHeight="1" x14ac:dyDescent="0.25">
      <c r="A129" s="69"/>
      <c r="B129" s="2"/>
      <c r="C129" s="2"/>
    </row>
    <row r="130" spans="1:3" ht="15.75" customHeight="1" x14ac:dyDescent="0.25">
      <c r="A130" s="69"/>
      <c r="B130" s="2"/>
      <c r="C130" s="2"/>
    </row>
    <row r="131" spans="1:3" ht="15.75" customHeight="1" x14ac:dyDescent="0.25">
      <c r="A131" s="69"/>
      <c r="B131" s="2"/>
      <c r="C131" s="2"/>
    </row>
    <row r="132" spans="1:3" ht="15.75" customHeight="1" x14ac:dyDescent="0.25">
      <c r="A132" s="69"/>
      <c r="B132" s="2"/>
      <c r="C132" s="2"/>
    </row>
    <row r="133" spans="1:3" ht="15.75" customHeight="1" x14ac:dyDescent="0.25">
      <c r="A133" s="69"/>
      <c r="B133" s="2"/>
      <c r="C133" s="2"/>
    </row>
    <row r="134" spans="1:3" ht="15.75" customHeight="1" x14ac:dyDescent="0.25">
      <c r="A134" s="69"/>
      <c r="B134" s="2"/>
      <c r="C134" s="2"/>
    </row>
    <row r="135" spans="1:3" ht="15.75" customHeight="1" x14ac:dyDescent="0.25">
      <c r="A135" s="69"/>
      <c r="B135" s="2"/>
      <c r="C135" s="2"/>
    </row>
    <row r="136" spans="1:3" ht="15.75" customHeight="1" x14ac:dyDescent="0.25">
      <c r="A136" s="69"/>
      <c r="B136" s="2"/>
      <c r="C136" s="2"/>
    </row>
    <row r="137" spans="1:3" ht="15.75" customHeight="1" x14ac:dyDescent="0.25">
      <c r="A137" s="69"/>
      <c r="B137" s="2"/>
      <c r="C137" s="2"/>
    </row>
    <row r="138" spans="1:3" ht="15.75" customHeight="1" x14ac:dyDescent="0.25">
      <c r="A138" s="69"/>
      <c r="B138" s="2"/>
      <c r="C138" s="2"/>
    </row>
    <row r="139" spans="1:3" ht="15.75" customHeight="1" x14ac:dyDescent="0.25">
      <c r="A139" s="69"/>
      <c r="B139" s="2"/>
      <c r="C139" s="2"/>
    </row>
    <row r="140" spans="1:3" ht="15.75" customHeight="1" x14ac:dyDescent="0.25">
      <c r="A140" s="69"/>
      <c r="B140" s="2"/>
      <c r="C140" s="2"/>
    </row>
    <row r="141" spans="1:3" ht="15.75" customHeight="1" x14ac:dyDescent="0.25">
      <c r="A141" s="69"/>
      <c r="B141" s="2"/>
      <c r="C141" s="2"/>
    </row>
    <row r="142" spans="1:3" ht="15.75" customHeight="1" x14ac:dyDescent="0.25">
      <c r="A142" s="69"/>
      <c r="B142" s="2"/>
      <c r="C142" s="2"/>
    </row>
    <row r="143" spans="1:3" ht="15.75" customHeight="1" x14ac:dyDescent="0.25">
      <c r="A143" s="69"/>
      <c r="B143" s="2"/>
      <c r="C143" s="2"/>
    </row>
    <row r="144" spans="1:3" ht="15.75" customHeight="1" x14ac:dyDescent="0.25">
      <c r="A144" s="69"/>
      <c r="B144" s="2"/>
      <c r="C144" s="2"/>
    </row>
    <row r="145" spans="1:3" ht="15.75" customHeight="1" x14ac:dyDescent="0.25">
      <c r="A145" s="69"/>
      <c r="B145" s="2"/>
      <c r="C145" s="2"/>
    </row>
    <row r="146" spans="1:3" ht="15.75" customHeight="1" x14ac:dyDescent="0.25">
      <c r="A146" s="69"/>
      <c r="B146" s="2"/>
      <c r="C146" s="2"/>
    </row>
    <row r="147" spans="1:3" ht="15.75" customHeight="1" x14ac:dyDescent="0.25">
      <c r="A147" s="69"/>
      <c r="B147" s="2"/>
      <c r="C147" s="2"/>
    </row>
    <row r="148" spans="1:3" ht="15.75" customHeight="1" x14ac:dyDescent="0.25">
      <c r="A148" s="69"/>
      <c r="B148" s="2"/>
      <c r="C148" s="2"/>
    </row>
    <row r="149" spans="1:3" ht="15.75" customHeight="1" x14ac:dyDescent="0.25">
      <c r="A149" s="69"/>
      <c r="B149" s="2"/>
      <c r="C149" s="2"/>
    </row>
    <row r="150" spans="1:3" ht="15.75" customHeight="1" x14ac:dyDescent="0.25">
      <c r="A150" s="69"/>
      <c r="B150" s="2"/>
      <c r="C150" s="2"/>
    </row>
    <row r="151" spans="1:3" x14ac:dyDescent="0.25">
      <c r="A151" s="69"/>
      <c r="B151" s="2"/>
      <c r="C151" s="2"/>
    </row>
    <row r="152" spans="1:3" x14ac:dyDescent="0.25">
      <c r="A152" s="69"/>
      <c r="B152" s="2"/>
      <c r="C152" s="2"/>
    </row>
    <row r="153" spans="1:3" x14ac:dyDescent="0.25">
      <c r="A153" s="69"/>
      <c r="B153" s="2"/>
      <c r="C153" s="2"/>
    </row>
    <row r="154" spans="1:3" x14ac:dyDescent="0.25">
      <c r="A154" s="69"/>
      <c r="B154" s="2"/>
      <c r="C154" s="2"/>
    </row>
    <row r="155" spans="1:3" x14ac:dyDescent="0.25">
      <c r="A155" s="69"/>
      <c r="B155" s="2"/>
      <c r="C155" s="2"/>
    </row>
    <row r="156" spans="1:3" x14ac:dyDescent="0.25">
      <c r="A156" s="69"/>
      <c r="B156" s="2"/>
      <c r="C156" s="2"/>
    </row>
    <row r="157" spans="1:3" x14ac:dyDescent="0.25">
      <c r="A157" s="69"/>
      <c r="B157" s="2"/>
      <c r="C157" s="2"/>
    </row>
    <row r="158" spans="1:3" x14ac:dyDescent="0.25">
      <c r="A158" s="69"/>
      <c r="B158" s="2"/>
      <c r="C158" s="2"/>
    </row>
    <row r="159" spans="1:3" x14ac:dyDescent="0.25">
      <c r="A159" s="69"/>
      <c r="B159" s="2"/>
      <c r="C159" s="2"/>
    </row>
    <row r="160" spans="1:3" x14ac:dyDescent="0.25">
      <c r="A160" s="69"/>
      <c r="B160" s="2"/>
      <c r="C160" s="2"/>
    </row>
    <row r="161" spans="1:3" x14ac:dyDescent="0.25">
      <c r="A161" s="69"/>
      <c r="B161" s="2"/>
      <c r="C161" s="2"/>
    </row>
    <row r="162" spans="1:3" x14ac:dyDescent="0.25">
      <c r="A162" s="69"/>
      <c r="B162" s="2"/>
      <c r="C162" s="2"/>
    </row>
    <row r="163" spans="1:3" x14ac:dyDescent="0.25">
      <c r="A163" s="69"/>
      <c r="B163" s="2"/>
      <c r="C163" s="2"/>
    </row>
    <row r="164" spans="1:3" x14ac:dyDescent="0.25">
      <c r="A164" s="69"/>
      <c r="B164" s="2"/>
      <c r="C164" s="2"/>
    </row>
    <row r="165" spans="1:3" x14ac:dyDescent="0.25">
      <c r="A165" s="69"/>
      <c r="B165" s="2"/>
      <c r="C165" s="2"/>
    </row>
    <row r="166" spans="1:3" x14ac:dyDescent="0.25">
      <c r="A166" s="69"/>
      <c r="B166" s="2"/>
      <c r="C166" s="2"/>
    </row>
    <row r="167" spans="1:3" x14ac:dyDescent="0.25">
      <c r="A167" s="69"/>
      <c r="B167" s="2"/>
      <c r="C167" s="2"/>
    </row>
    <row r="168" spans="1:3" x14ac:dyDescent="0.25">
      <c r="A168" s="69"/>
      <c r="B168" s="2"/>
      <c r="C168" s="2"/>
    </row>
    <row r="169" spans="1:3" x14ac:dyDescent="0.25">
      <c r="A169" s="69"/>
      <c r="B169" s="2"/>
      <c r="C169" s="2"/>
    </row>
    <row r="170" spans="1:3" x14ac:dyDescent="0.25">
      <c r="A170" s="69"/>
      <c r="B170" s="2"/>
      <c r="C170" s="2"/>
    </row>
    <row r="171" spans="1:3" x14ac:dyDescent="0.25">
      <c r="A171" s="69"/>
      <c r="B171" s="2"/>
      <c r="C171" s="2"/>
    </row>
    <row r="172" spans="1:3" x14ac:dyDescent="0.25">
      <c r="A172" s="69"/>
      <c r="B172" s="2"/>
      <c r="C172" s="2"/>
    </row>
    <row r="173" spans="1:3" x14ac:dyDescent="0.25">
      <c r="A173" s="69"/>
      <c r="B173" s="2"/>
      <c r="C173" s="2"/>
    </row>
    <row r="174" spans="1:3" x14ac:dyDescent="0.25">
      <c r="A174" s="69"/>
      <c r="B174" s="2"/>
      <c r="C174" s="2"/>
    </row>
    <row r="175" spans="1:3" x14ac:dyDescent="0.25">
      <c r="A175" s="69"/>
      <c r="B175" s="2"/>
      <c r="C175" s="2"/>
    </row>
    <row r="176" spans="1:3" x14ac:dyDescent="0.25">
      <c r="A176" s="69"/>
      <c r="B176" s="2"/>
      <c r="C176" s="2"/>
    </row>
    <row r="177" spans="1:3" x14ac:dyDescent="0.25">
      <c r="A177" s="69"/>
      <c r="B177" s="2"/>
      <c r="C177" s="2"/>
    </row>
    <row r="178" spans="1:3" x14ac:dyDescent="0.25">
      <c r="A178" s="69"/>
      <c r="B178" s="2"/>
      <c r="C178" s="2"/>
    </row>
    <row r="179" spans="1:3" x14ac:dyDescent="0.25">
      <c r="A179" s="69"/>
      <c r="B179" s="2"/>
      <c r="C179" s="2"/>
    </row>
    <row r="180" spans="1:3" x14ac:dyDescent="0.25">
      <c r="A180" s="69"/>
      <c r="B180" s="2"/>
      <c r="C180" s="2"/>
    </row>
    <row r="181" spans="1:3" x14ac:dyDescent="0.25">
      <c r="A181" s="69"/>
      <c r="B181" s="2"/>
      <c r="C181" s="2"/>
    </row>
    <row r="182" spans="1:3" x14ac:dyDescent="0.25">
      <c r="A182" s="69"/>
      <c r="B182" s="2"/>
      <c r="C182" s="2"/>
    </row>
    <row r="183" spans="1:3" x14ac:dyDescent="0.25">
      <c r="A183" s="69"/>
      <c r="B183" s="2"/>
      <c r="C183" s="2"/>
    </row>
    <row r="184" spans="1:3" x14ac:dyDescent="0.25">
      <c r="A184" s="69"/>
      <c r="B184" s="2"/>
      <c r="C184" s="2"/>
    </row>
    <row r="185" spans="1:3" x14ac:dyDescent="0.25">
      <c r="A185" s="69"/>
      <c r="B185" s="2"/>
      <c r="C185" s="2"/>
    </row>
    <row r="186" spans="1:3" x14ac:dyDescent="0.25">
      <c r="A186" s="69"/>
      <c r="B186" s="2"/>
      <c r="C186" s="2"/>
    </row>
    <row r="187" spans="1:3" x14ac:dyDescent="0.25">
      <c r="A187" s="69"/>
      <c r="B187" s="2"/>
      <c r="C187" s="2"/>
    </row>
    <row r="188" spans="1:3" x14ac:dyDescent="0.25">
      <c r="A188" s="69"/>
      <c r="B188" s="2"/>
      <c r="C188" s="2"/>
    </row>
    <row r="189" spans="1:3" x14ac:dyDescent="0.25">
      <c r="A189" s="69"/>
      <c r="B189" s="2"/>
      <c r="C189" s="2"/>
    </row>
    <row r="190" spans="1:3" x14ac:dyDescent="0.25">
      <c r="A190" s="69"/>
      <c r="B190" s="2"/>
      <c r="C190" s="2"/>
    </row>
    <row r="191" spans="1:3" x14ac:dyDescent="0.25">
      <c r="A191" s="69"/>
      <c r="B191" s="2"/>
      <c r="C191" s="2"/>
    </row>
    <row r="192" spans="1:3" x14ac:dyDescent="0.25">
      <c r="A192" s="69"/>
      <c r="B192" s="2"/>
      <c r="C192" s="2"/>
    </row>
    <row r="193" spans="1:3" x14ac:dyDescent="0.25">
      <c r="A193" s="69"/>
      <c r="B193" s="2"/>
      <c r="C193" s="2"/>
    </row>
    <row r="194" spans="1:3" x14ac:dyDescent="0.25">
      <c r="A194" s="69"/>
      <c r="B194" s="2"/>
      <c r="C194" s="2"/>
    </row>
    <row r="195" spans="1:3" x14ac:dyDescent="0.25">
      <c r="A195" s="69"/>
      <c r="B195" s="2"/>
      <c r="C195" s="2"/>
    </row>
    <row r="196" spans="1:3" x14ac:dyDescent="0.25">
      <c r="A196" s="69"/>
      <c r="B196" s="2"/>
      <c r="C196" s="2"/>
    </row>
    <row r="197" spans="1:3" x14ac:dyDescent="0.25">
      <c r="A197" s="69"/>
      <c r="B197" s="2"/>
      <c r="C197" s="2"/>
    </row>
    <row r="198" spans="1:3" x14ac:dyDescent="0.25">
      <c r="A198" s="69"/>
      <c r="B198" s="2"/>
      <c r="C198" s="2"/>
    </row>
    <row r="199" spans="1:3" x14ac:dyDescent="0.25">
      <c r="A199" s="69"/>
      <c r="B199" s="2"/>
      <c r="C199" s="2"/>
    </row>
    <row r="200" spans="1:3" x14ac:dyDescent="0.25">
      <c r="A200" s="69"/>
      <c r="B200" s="2"/>
      <c r="C200" s="2"/>
    </row>
    <row r="201" spans="1:3" x14ac:dyDescent="0.25">
      <c r="A201" s="69"/>
      <c r="B201" s="2"/>
      <c r="C201" s="2"/>
    </row>
    <row r="202" spans="1:3" x14ac:dyDescent="0.25">
      <c r="A202" s="69"/>
      <c r="B202" s="2"/>
      <c r="C202" s="2"/>
    </row>
    <row r="203" spans="1:3" x14ac:dyDescent="0.25">
      <c r="A203" s="69"/>
      <c r="B203" s="2"/>
      <c r="C203" s="2"/>
    </row>
    <row r="204" spans="1:3" x14ac:dyDescent="0.25">
      <c r="A204" s="69"/>
      <c r="B204" s="2"/>
      <c r="C204" s="2"/>
    </row>
    <row r="205" spans="1:3" x14ac:dyDescent="0.25">
      <c r="A205" s="69"/>
      <c r="B205" s="2"/>
      <c r="C205" s="2"/>
    </row>
    <row r="206" spans="1:3" x14ac:dyDescent="0.25">
      <c r="A206" s="69"/>
      <c r="B206" s="2"/>
      <c r="C206" s="2"/>
    </row>
    <row r="207" spans="1:3" x14ac:dyDescent="0.25">
      <c r="A207" s="69"/>
      <c r="B207" s="2"/>
      <c r="C207" s="2"/>
    </row>
    <row r="208" spans="1:3" x14ac:dyDescent="0.25">
      <c r="A208" s="69"/>
      <c r="B208" s="2"/>
      <c r="C208" s="2"/>
    </row>
    <row r="209" spans="1:3" x14ac:dyDescent="0.25">
      <c r="A209" s="69"/>
      <c r="B209" s="2"/>
      <c r="C209" s="2"/>
    </row>
    <row r="210" spans="1:3" x14ac:dyDescent="0.25">
      <c r="A210" s="69"/>
      <c r="B210" s="2"/>
      <c r="C210" s="2"/>
    </row>
    <row r="211" spans="1:3" x14ac:dyDescent="0.25">
      <c r="A211" s="69"/>
      <c r="B211" s="2"/>
      <c r="C211" s="2"/>
    </row>
    <row r="212" spans="1:3" x14ac:dyDescent="0.25">
      <c r="A212" s="69"/>
      <c r="B212" s="2"/>
      <c r="C212" s="2"/>
    </row>
    <row r="213" spans="1:3" x14ac:dyDescent="0.25">
      <c r="A213" s="69"/>
      <c r="B213" s="2"/>
      <c r="C213" s="2"/>
    </row>
  </sheetData>
  <sheetProtection selectLockedCells="1"/>
  <protectedRanges>
    <protectedRange sqref="C29" name="Tartomány4"/>
    <protectedRange sqref="C40" name="Tartomány4_1"/>
  </protectedRanges>
  <mergeCells count="51">
    <mergeCell ref="X41:Z41"/>
    <mergeCell ref="AA7:AA8"/>
    <mergeCell ref="X5:AA6"/>
    <mergeCell ref="Z7:Z8"/>
    <mergeCell ref="AC21:AO21"/>
    <mergeCell ref="AC12:AO12"/>
    <mergeCell ref="AC13:AO13"/>
    <mergeCell ref="AC14:AO14"/>
    <mergeCell ref="AC15:AO15"/>
    <mergeCell ref="AC16:AO16"/>
    <mergeCell ref="AC11:AO11"/>
    <mergeCell ref="AC17:AO17"/>
    <mergeCell ref="AC18:AO18"/>
    <mergeCell ref="AC19:AO19"/>
    <mergeCell ref="AC20:AO20"/>
    <mergeCell ref="A28:W28"/>
    <mergeCell ref="AB5:AB8"/>
    <mergeCell ref="AC5:AO8"/>
    <mergeCell ref="AC9:AO9"/>
    <mergeCell ref="AC10:AO10"/>
    <mergeCell ref="A44:W44"/>
    <mergeCell ref="A5:A8"/>
    <mergeCell ref="B5:B8"/>
    <mergeCell ref="L6:O6"/>
    <mergeCell ref="S7:S8"/>
    <mergeCell ref="O7:O8"/>
    <mergeCell ref="H6:K6"/>
    <mergeCell ref="D5:W5"/>
    <mergeCell ref="A43:W43"/>
    <mergeCell ref="A42:W42"/>
    <mergeCell ref="V7:V8"/>
    <mergeCell ref="A24:W24"/>
    <mergeCell ref="D9:W9"/>
    <mergeCell ref="A41:W41"/>
    <mergeCell ref="A29:W29"/>
    <mergeCell ref="A26:W26"/>
    <mergeCell ref="A1:W1"/>
    <mergeCell ref="A3:W3"/>
    <mergeCell ref="C5:C8"/>
    <mergeCell ref="J7:J8"/>
    <mergeCell ref="K7:K8"/>
    <mergeCell ref="D6:G6"/>
    <mergeCell ref="T6:W6"/>
    <mergeCell ref="W7:W8"/>
    <mergeCell ref="R7:R8"/>
    <mergeCell ref="A2:W2"/>
    <mergeCell ref="N7:N8"/>
    <mergeCell ref="A4:W4"/>
    <mergeCell ref="P6:S6"/>
    <mergeCell ref="F7:F8"/>
    <mergeCell ref="G7:G8"/>
  </mergeCells>
  <phoneticPr fontId="15" type="noConversion"/>
  <pageMargins left="0.23622047244094491" right="0.23622047244094491" top="0.55118110236220474" bottom="0.55118110236220474" header="0.31496062992125984" footer="0.31496062992125984"/>
  <pageSetup paperSize="9" scale="90" orientation="landscape" r:id="rId1"/>
  <headerFooter alignWithMargins="0">
    <oddFooter>&amp;R&amp;Z&amp;F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O206"/>
  <sheetViews>
    <sheetView zoomScale="85" zoomScaleNormal="85" zoomScaleSheetLayoutView="75" workbookViewId="0">
      <selection activeCell="AB12" sqref="AB12:AB15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36.1640625" style="1" customWidth="1"/>
    <col min="29" max="39" width="1.83203125" style="1" customWidth="1"/>
    <col min="40" max="40" width="2.33203125" style="1" customWidth="1"/>
    <col min="41" max="16384" width="10.6640625" style="1"/>
  </cols>
  <sheetData>
    <row r="1" spans="1:41" ht="21.95" customHeight="1" x14ac:dyDescent="0.2">
      <c r="A1" s="233" t="s">
        <v>20</v>
      </c>
      <c r="B1" s="233"/>
      <c r="C1" s="233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18"/>
      <c r="Y1" s="18"/>
      <c r="Z1" s="18"/>
      <c r="AA1" s="18"/>
    </row>
    <row r="2" spans="1:41" ht="21.95" customHeight="1" x14ac:dyDescent="0.2">
      <c r="A2" s="251" t="s">
        <v>59</v>
      </c>
      <c r="B2" s="251"/>
      <c r="C2" s="251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6"/>
      <c r="Y2" s="26"/>
      <c r="Z2" s="26"/>
      <c r="AA2" s="26"/>
    </row>
    <row r="3" spans="1:41" ht="15.75" customHeight="1" x14ac:dyDescent="0.2">
      <c r="A3" s="327" t="s">
        <v>60</v>
      </c>
      <c r="B3" s="327"/>
      <c r="C3" s="327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25"/>
      <c r="Y3" s="25"/>
      <c r="Z3" s="25"/>
      <c r="AA3" s="25"/>
    </row>
    <row r="4" spans="1:41" ht="15.75" customHeight="1" x14ac:dyDescent="0.2">
      <c r="A4" s="235" t="s">
        <v>87</v>
      </c>
      <c r="B4" s="235"/>
      <c r="C4" s="235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5"/>
      <c r="Y4" s="25"/>
      <c r="Z4" s="25"/>
      <c r="AA4" s="25"/>
    </row>
    <row r="5" spans="1:41" ht="15.75" customHeight="1" thickBot="1" x14ac:dyDescent="0.25">
      <c r="A5" s="253" t="s">
        <v>27</v>
      </c>
      <c r="B5" s="253"/>
      <c r="C5" s="253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7"/>
      <c r="Y5" s="27"/>
      <c r="Z5" s="27"/>
      <c r="AA5" s="27"/>
    </row>
    <row r="6" spans="1:41" ht="15.75" customHeight="1" thickTop="1" thickBot="1" x14ac:dyDescent="0.25">
      <c r="A6" s="258" t="s">
        <v>12</v>
      </c>
      <c r="B6" s="261" t="s">
        <v>13</v>
      </c>
      <c r="C6" s="329" t="s">
        <v>14</v>
      </c>
      <c r="D6" s="264" t="s">
        <v>7</v>
      </c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02" t="s">
        <v>28</v>
      </c>
      <c r="Y6" s="303"/>
      <c r="Z6" s="303"/>
      <c r="AA6" s="319"/>
      <c r="AB6" s="332" t="s">
        <v>95</v>
      </c>
      <c r="AC6" s="287" t="s">
        <v>94</v>
      </c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9"/>
    </row>
    <row r="7" spans="1:41" ht="15.75" customHeight="1" x14ac:dyDescent="0.25">
      <c r="A7" s="259"/>
      <c r="B7" s="262"/>
      <c r="C7" s="330"/>
      <c r="D7" s="321" t="s">
        <v>1</v>
      </c>
      <c r="E7" s="322"/>
      <c r="F7" s="322"/>
      <c r="G7" s="323"/>
      <c r="H7" s="325" t="s">
        <v>2</v>
      </c>
      <c r="I7" s="322"/>
      <c r="J7" s="322"/>
      <c r="K7" s="326"/>
      <c r="L7" s="321" t="s">
        <v>3</v>
      </c>
      <c r="M7" s="322"/>
      <c r="N7" s="322"/>
      <c r="O7" s="323"/>
      <c r="P7" s="321" t="s">
        <v>4</v>
      </c>
      <c r="Q7" s="322"/>
      <c r="R7" s="322"/>
      <c r="S7" s="323"/>
      <c r="T7" s="325" t="s">
        <v>5</v>
      </c>
      <c r="U7" s="322"/>
      <c r="V7" s="322"/>
      <c r="W7" s="326"/>
      <c r="X7" s="304"/>
      <c r="Y7" s="305"/>
      <c r="Z7" s="305"/>
      <c r="AA7" s="320"/>
      <c r="AB7" s="333"/>
      <c r="AC7" s="290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2"/>
    </row>
    <row r="8" spans="1:41" ht="15.75" customHeight="1" x14ac:dyDescent="0.2">
      <c r="A8" s="259"/>
      <c r="B8" s="262"/>
      <c r="C8" s="330"/>
      <c r="D8" s="187" t="s">
        <v>8</v>
      </c>
      <c r="E8" s="187" t="s">
        <v>9</v>
      </c>
      <c r="F8" s="240" t="s">
        <v>6</v>
      </c>
      <c r="G8" s="242" t="s">
        <v>11</v>
      </c>
      <c r="H8" s="187" t="s">
        <v>8</v>
      </c>
      <c r="I8" s="187" t="s">
        <v>9</v>
      </c>
      <c r="J8" s="240" t="s">
        <v>6</v>
      </c>
      <c r="K8" s="242" t="s">
        <v>11</v>
      </c>
      <c r="L8" s="187" t="s">
        <v>8</v>
      </c>
      <c r="M8" s="187" t="s">
        <v>9</v>
      </c>
      <c r="N8" s="240" t="s">
        <v>6</v>
      </c>
      <c r="O8" s="242" t="s">
        <v>11</v>
      </c>
      <c r="P8" s="187" t="s">
        <v>8</v>
      </c>
      <c r="Q8" s="187" t="s">
        <v>9</v>
      </c>
      <c r="R8" s="240" t="s">
        <v>6</v>
      </c>
      <c r="S8" s="242" t="s">
        <v>11</v>
      </c>
      <c r="T8" s="187" t="s">
        <v>8</v>
      </c>
      <c r="U8" s="187" t="s">
        <v>9</v>
      </c>
      <c r="V8" s="240" t="s">
        <v>6</v>
      </c>
      <c r="W8" s="249" t="s">
        <v>11</v>
      </c>
      <c r="X8" s="188" t="s">
        <v>8</v>
      </c>
      <c r="Y8" s="187" t="s">
        <v>9</v>
      </c>
      <c r="Z8" s="240" t="s">
        <v>6</v>
      </c>
      <c r="AA8" s="242" t="s">
        <v>11</v>
      </c>
      <c r="AB8" s="333"/>
      <c r="AC8" s="290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2"/>
    </row>
    <row r="9" spans="1:41" ht="80.099999999999994" customHeight="1" thickBot="1" x14ac:dyDescent="0.25">
      <c r="A9" s="260"/>
      <c r="B9" s="263"/>
      <c r="C9" s="331"/>
      <c r="D9" s="189" t="s">
        <v>24</v>
      </c>
      <c r="E9" s="189" t="s">
        <v>24</v>
      </c>
      <c r="F9" s="241"/>
      <c r="G9" s="243"/>
      <c r="H9" s="189" t="s">
        <v>24</v>
      </c>
      <c r="I9" s="189" t="s">
        <v>24</v>
      </c>
      <c r="J9" s="241"/>
      <c r="K9" s="243"/>
      <c r="L9" s="189" t="s">
        <v>24</v>
      </c>
      <c r="M9" s="189" t="s">
        <v>24</v>
      </c>
      <c r="N9" s="241"/>
      <c r="O9" s="243"/>
      <c r="P9" s="189" t="s">
        <v>24</v>
      </c>
      <c r="Q9" s="189" t="s">
        <v>24</v>
      </c>
      <c r="R9" s="241"/>
      <c r="S9" s="243"/>
      <c r="T9" s="189" t="s">
        <v>24</v>
      </c>
      <c r="U9" s="189" t="s">
        <v>24</v>
      </c>
      <c r="V9" s="241"/>
      <c r="W9" s="250"/>
      <c r="X9" s="190" t="s">
        <v>24</v>
      </c>
      <c r="Y9" s="189" t="s">
        <v>24</v>
      </c>
      <c r="Z9" s="241"/>
      <c r="AA9" s="243"/>
      <c r="AB9" s="333"/>
      <c r="AC9" s="334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6"/>
    </row>
    <row r="10" spans="1:41" s="11" customFormat="1" ht="15.75" customHeight="1" thickBot="1" x14ac:dyDescent="0.3">
      <c r="A10" s="191"/>
      <c r="B10" s="192"/>
      <c r="C10" s="193" t="s">
        <v>22</v>
      </c>
      <c r="D10" s="159">
        <f>SUM(szakon_kozos!D23)</f>
        <v>114</v>
      </c>
      <c r="E10" s="160">
        <f>SUM(szakon_kozos!E23)</f>
        <v>46</v>
      </c>
      <c r="F10" s="160">
        <f>SUM(szakon_kozos!F23)</f>
        <v>30</v>
      </c>
      <c r="G10" s="194">
        <f>SUM(szakon_kozos!G23)</f>
        <v>0</v>
      </c>
      <c r="H10" s="159">
        <f>SUM(szakon_kozos!H23)</f>
        <v>0</v>
      </c>
      <c r="I10" s="160">
        <f>SUM(szakon_kozos!I23)</f>
        <v>0</v>
      </c>
      <c r="J10" s="160">
        <f>SUM(szakon_kozos!J23)</f>
        <v>0</v>
      </c>
      <c r="K10" s="194">
        <f>SUM(szakon_kozos!K23)</f>
        <v>0</v>
      </c>
      <c r="L10" s="159">
        <f>SUM(szakon_kozos!L23)</f>
        <v>0</v>
      </c>
      <c r="M10" s="160">
        <f>SUM(szakon_kozos!M23)</f>
        <v>10</v>
      </c>
      <c r="N10" s="160">
        <f>SUM(szakon_kozos!N23)</f>
        <v>4</v>
      </c>
      <c r="O10" s="165">
        <f>SUM(szakon_kozos!O23)</f>
        <v>0</v>
      </c>
      <c r="P10" s="195" t="e">
        <f>SUM(szakon_kozos!P23)</f>
        <v>#REF!</v>
      </c>
      <c r="Q10" s="160" t="e">
        <f>SUM(szakon_kozos!Q23)</f>
        <v>#REF!</v>
      </c>
      <c r="R10" s="160" t="e">
        <f>SUM(szakon_kozos!R23)</f>
        <v>#REF!</v>
      </c>
      <c r="S10" s="194">
        <f>SUM(szakon_kozos!S23)</f>
        <v>0</v>
      </c>
      <c r="T10" s="159" t="e">
        <f>SUM(szakon_kozos!T23)</f>
        <v>#REF!</v>
      </c>
      <c r="U10" s="160" t="e">
        <f>SUM(szakon_kozos!U23)</f>
        <v>#REF!</v>
      </c>
      <c r="V10" s="160" t="e">
        <f>SUM(szakon_kozos!V23)</f>
        <v>#REF!</v>
      </c>
      <c r="W10" s="196">
        <f>SUM(szakon_kozos!W23)</f>
        <v>0</v>
      </c>
      <c r="X10" s="41">
        <f>SUM(szakon_kozos!X23)</f>
        <v>114</v>
      </c>
      <c r="Y10" s="42">
        <f>SUM(szakon_kozos!Y23)</f>
        <v>56</v>
      </c>
      <c r="Z10" s="42">
        <f>SUM(szakon_kozos!Z23)</f>
        <v>34</v>
      </c>
      <c r="AA10" s="197">
        <f>SUM(szakon_kozos!AA23)</f>
        <v>0</v>
      </c>
      <c r="AB10" s="157"/>
      <c r="AC10" s="337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9"/>
    </row>
    <row r="11" spans="1:41" s="11" customFormat="1" ht="15.75" customHeight="1" x14ac:dyDescent="0.25">
      <c r="A11" s="175"/>
      <c r="B11" s="198"/>
      <c r="C11" s="199" t="s">
        <v>15</v>
      </c>
      <c r="D11" s="200"/>
      <c r="E11" s="201"/>
      <c r="F11" s="201"/>
      <c r="G11" s="202"/>
      <c r="H11" s="201"/>
      <c r="I11" s="201"/>
      <c r="J11" s="201"/>
      <c r="K11" s="202"/>
      <c r="L11" s="201"/>
      <c r="M11" s="201"/>
      <c r="N11" s="201"/>
      <c r="O11" s="202"/>
      <c r="P11" s="202"/>
      <c r="Q11" s="202"/>
      <c r="R11" s="202"/>
      <c r="S11" s="202"/>
      <c r="T11" s="201"/>
      <c r="U11" s="201"/>
      <c r="V11" s="201"/>
      <c r="W11" s="202"/>
      <c r="X11" s="203"/>
      <c r="Y11" s="204"/>
      <c r="Z11" s="204"/>
      <c r="AA11" s="205"/>
      <c r="AB11" s="157"/>
      <c r="AC11" s="340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341"/>
      <c r="AO11" s="342"/>
    </row>
    <row r="12" spans="1:41" ht="15.75" customHeight="1" x14ac:dyDescent="0.25">
      <c r="A12" s="78" t="s">
        <v>110</v>
      </c>
      <c r="B12" s="77" t="s">
        <v>44</v>
      </c>
      <c r="C12" s="79" t="s">
        <v>62</v>
      </c>
      <c r="D12" s="10"/>
      <c r="E12" s="9"/>
      <c r="F12" s="122"/>
      <c r="G12" s="83"/>
      <c r="H12" s="10">
        <v>100</v>
      </c>
      <c r="I12" s="9"/>
      <c r="J12" s="122">
        <v>18</v>
      </c>
      <c r="K12" s="122" t="s">
        <v>145</v>
      </c>
      <c r="L12" s="10"/>
      <c r="M12" s="9"/>
      <c r="N12" s="122"/>
      <c r="O12" s="117"/>
      <c r="P12" s="86"/>
      <c r="Q12" s="9"/>
      <c r="R12" s="122"/>
      <c r="S12" s="83"/>
      <c r="T12" s="10"/>
      <c r="U12" s="9"/>
      <c r="V12" s="122"/>
      <c r="W12" s="129"/>
      <c r="X12" s="51">
        <f t="shared" ref="X12:Z16" si="0">IF(D12+H12+L12=0,"",D12+H12+L12)</f>
        <v>100</v>
      </c>
      <c r="Y12" s="51" t="str">
        <f t="shared" si="0"/>
        <v/>
      </c>
      <c r="Z12" s="51">
        <f t="shared" si="0"/>
        <v>18</v>
      </c>
      <c r="AA12" s="120" t="s">
        <v>93</v>
      </c>
      <c r="AB12" s="228" t="s">
        <v>156</v>
      </c>
      <c r="AC12" s="340" t="s">
        <v>123</v>
      </c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2"/>
    </row>
    <row r="13" spans="1:41" ht="15.75" customHeight="1" x14ac:dyDescent="0.25">
      <c r="A13" s="78" t="s">
        <v>111</v>
      </c>
      <c r="B13" s="77" t="s">
        <v>44</v>
      </c>
      <c r="C13" s="80" t="s">
        <v>63</v>
      </c>
      <c r="D13" s="10"/>
      <c r="E13" s="9"/>
      <c r="F13" s="122"/>
      <c r="G13" s="83"/>
      <c r="H13" s="10"/>
      <c r="I13" s="9"/>
      <c r="J13" s="122"/>
      <c r="K13" s="122"/>
      <c r="L13" s="10">
        <v>60</v>
      </c>
      <c r="M13" s="9"/>
      <c r="N13" s="122">
        <v>10</v>
      </c>
      <c r="O13" s="117" t="s">
        <v>145</v>
      </c>
      <c r="P13" s="86"/>
      <c r="Q13" s="9"/>
      <c r="R13" s="122"/>
      <c r="S13" s="83"/>
      <c r="T13" s="10"/>
      <c r="U13" s="9"/>
      <c r="V13" s="122"/>
      <c r="W13" s="129"/>
      <c r="X13" s="51">
        <f t="shared" si="0"/>
        <v>60</v>
      </c>
      <c r="Y13" s="22" t="str">
        <f t="shared" si="0"/>
        <v/>
      </c>
      <c r="Z13" s="22">
        <f t="shared" si="0"/>
        <v>10</v>
      </c>
      <c r="AA13" s="120" t="s">
        <v>93</v>
      </c>
      <c r="AB13" s="228" t="s">
        <v>156</v>
      </c>
      <c r="AC13" s="340" t="s">
        <v>123</v>
      </c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2"/>
    </row>
    <row r="14" spans="1:41" ht="15.75" customHeight="1" x14ac:dyDescent="0.25">
      <c r="A14" s="78" t="s">
        <v>112</v>
      </c>
      <c r="B14" s="77" t="s">
        <v>44</v>
      </c>
      <c r="C14" s="80" t="s">
        <v>64</v>
      </c>
      <c r="D14" s="10"/>
      <c r="E14" s="9"/>
      <c r="F14" s="122"/>
      <c r="G14" s="83"/>
      <c r="H14" s="10"/>
      <c r="I14" s="9">
        <v>60</v>
      </c>
      <c r="J14" s="122">
        <v>12</v>
      </c>
      <c r="K14" s="122" t="s">
        <v>146</v>
      </c>
      <c r="L14" s="10"/>
      <c r="M14" s="9"/>
      <c r="N14" s="122"/>
      <c r="O14" s="117"/>
      <c r="P14" s="86"/>
      <c r="Q14" s="9"/>
      <c r="R14" s="122"/>
      <c r="S14" s="83"/>
      <c r="T14" s="10"/>
      <c r="U14" s="9"/>
      <c r="V14" s="122"/>
      <c r="W14" s="129"/>
      <c r="X14" s="51" t="str">
        <f t="shared" si="0"/>
        <v/>
      </c>
      <c r="Y14" s="22">
        <f t="shared" si="0"/>
        <v>60</v>
      </c>
      <c r="Z14" s="22">
        <f t="shared" si="0"/>
        <v>12</v>
      </c>
      <c r="AA14" s="120" t="s">
        <v>93</v>
      </c>
      <c r="AB14" s="228" t="s">
        <v>156</v>
      </c>
      <c r="AC14" s="340" t="s">
        <v>123</v>
      </c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2"/>
    </row>
    <row r="15" spans="1:41" ht="15.75" customHeight="1" x14ac:dyDescent="0.25">
      <c r="A15" s="78" t="s">
        <v>113</v>
      </c>
      <c r="B15" s="77" t="s">
        <v>44</v>
      </c>
      <c r="C15" s="80" t="s">
        <v>65</v>
      </c>
      <c r="D15" s="10"/>
      <c r="E15" s="9"/>
      <c r="F15" s="122"/>
      <c r="G15" s="83"/>
      <c r="H15" s="10"/>
      <c r="I15" s="9"/>
      <c r="J15" s="122"/>
      <c r="K15" s="122"/>
      <c r="L15" s="10"/>
      <c r="M15" s="9">
        <v>100</v>
      </c>
      <c r="N15" s="122">
        <v>16</v>
      </c>
      <c r="O15" s="117" t="s">
        <v>147</v>
      </c>
      <c r="P15" s="86"/>
      <c r="Q15" s="9"/>
      <c r="R15" s="122"/>
      <c r="S15" s="83"/>
      <c r="T15" s="10"/>
      <c r="U15" s="9"/>
      <c r="V15" s="122"/>
      <c r="W15" s="129"/>
      <c r="X15" s="51" t="str">
        <f t="shared" si="0"/>
        <v/>
      </c>
      <c r="Y15" s="22">
        <f t="shared" si="0"/>
        <v>100</v>
      </c>
      <c r="Z15" s="22">
        <f t="shared" si="0"/>
        <v>16</v>
      </c>
      <c r="AA15" s="120" t="s">
        <v>93</v>
      </c>
      <c r="AB15" s="228" t="s">
        <v>156</v>
      </c>
      <c r="AC15" s="340" t="s">
        <v>123</v>
      </c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2"/>
    </row>
    <row r="16" spans="1:41" ht="15.75" customHeight="1" thickBot="1" x14ac:dyDescent="0.3">
      <c r="A16" s="78"/>
      <c r="B16" s="81" t="s">
        <v>44</v>
      </c>
      <c r="C16" s="82"/>
      <c r="D16" s="10"/>
      <c r="E16" s="9"/>
      <c r="F16" s="122"/>
      <c r="G16" s="83"/>
      <c r="H16" s="10"/>
      <c r="I16" s="9"/>
      <c r="J16" s="122"/>
      <c r="K16" s="83"/>
      <c r="L16" s="10"/>
      <c r="M16" s="9"/>
      <c r="N16" s="122"/>
      <c r="O16" s="104"/>
      <c r="P16" s="86"/>
      <c r="Q16" s="9"/>
      <c r="R16" s="122"/>
      <c r="S16" s="83"/>
      <c r="T16" s="10"/>
      <c r="U16" s="9"/>
      <c r="V16" s="122"/>
      <c r="W16" s="129"/>
      <c r="X16" s="51" t="str">
        <f t="shared" si="0"/>
        <v/>
      </c>
      <c r="Y16" s="22" t="str">
        <f t="shared" si="0"/>
        <v/>
      </c>
      <c r="Z16" s="22" t="str">
        <f t="shared" si="0"/>
        <v/>
      </c>
      <c r="AA16" s="23" t="s">
        <v>36</v>
      </c>
      <c r="AB16" s="174"/>
      <c r="AC16" s="343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5"/>
    </row>
    <row r="17" spans="1:41" s="11" customFormat="1" ht="15.75" customHeight="1" thickTop="1" thickBot="1" x14ac:dyDescent="0.3">
      <c r="A17" s="206"/>
      <c r="B17" s="207"/>
      <c r="C17" s="158" t="s">
        <v>16</v>
      </c>
      <c r="D17" s="134">
        <f>SUM(D12:D16)</f>
        <v>0</v>
      </c>
      <c r="E17" s="134">
        <f>SUM(E12:E16)</f>
        <v>0</v>
      </c>
      <c r="F17" s="134">
        <f>SUM(F12:F16)</f>
        <v>0</v>
      </c>
      <c r="G17" s="135" t="s">
        <v>36</v>
      </c>
      <c r="H17" s="136">
        <f>SUM(H12:H16)</f>
        <v>100</v>
      </c>
      <c r="I17" s="134">
        <f>SUM(I12:I16)</f>
        <v>60</v>
      </c>
      <c r="J17" s="134">
        <f>SUM(J12:J16)</f>
        <v>30</v>
      </c>
      <c r="K17" s="135" t="s">
        <v>36</v>
      </c>
      <c r="L17" s="133">
        <f>SUM(L12:L16)</f>
        <v>60</v>
      </c>
      <c r="M17" s="134">
        <f>SUM(M12:M16)</f>
        <v>100</v>
      </c>
      <c r="N17" s="134">
        <f>SUM(N12:N16)</f>
        <v>26</v>
      </c>
      <c r="O17" s="135" t="s">
        <v>36</v>
      </c>
      <c r="P17" s="136">
        <f>SUM(P12:P16)</f>
        <v>0</v>
      </c>
      <c r="Q17" s="134">
        <f>SUM(Q12:Q16)</f>
        <v>0</v>
      </c>
      <c r="R17" s="134">
        <f>SUM(R12:R16)</f>
        <v>0</v>
      </c>
      <c r="S17" s="135" t="s">
        <v>36</v>
      </c>
      <c r="T17" s="133">
        <f>SUM(T12:T16)</f>
        <v>0</v>
      </c>
      <c r="U17" s="134">
        <f>SUM(U12:U16)</f>
        <v>0</v>
      </c>
      <c r="V17" s="134">
        <f>SUM(V12:V16)</f>
        <v>0</v>
      </c>
      <c r="W17" s="138" t="s">
        <v>36</v>
      </c>
      <c r="X17" s="136">
        <f>SUM(X12:X16)</f>
        <v>160</v>
      </c>
      <c r="Y17" s="134">
        <f>SUM(Y12:Y16)</f>
        <v>160</v>
      </c>
      <c r="Z17" s="134">
        <f>SUM(Z12:Z16)</f>
        <v>56</v>
      </c>
      <c r="AA17" s="164" t="s">
        <v>36</v>
      </c>
      <c r="AB17" s="4"/>
      <c r="AC17" s="346"/>
      <c r="AD17" s="346"/>
      <c r="AE17" s="346"/>
      <c r="AF17" s="346"/>
      <c r="AG17" s="346"/>
      <c r="AH17" s="346"/>
      <c r="AI17" s="346"/>
      <c r="AJ17" s="346"/>
      <c r="AK17" s="346"/>
      <c r="AL17" s="346"/>
      <c r="AM17" s="346"/>
      <c r="AN17" s="346"/>
      <c r="AO17" s="346"/>
    </row>
    <row r="18" spans="1:41" s="11" customFormat="1" ht="15.75" customHeight="1" thickBot="1" x14ac:dyDescent="0.3">
      <c r="A18" s="208"/>
      <c r="B18" s="140"/>
      <c r="C18" s="141" t="s">
        <v>23</v>
      </c>
      <c r="D18" s="159">
        <f>D10+D17</f>
        <v>114</v>
      </c>
      <c r="E18" s="160">
        <f>E10+E17</f>
        <v>46</v>
      </c>
      <c r="F18" s="160">
        <f>F10+F17</f>
        <v>30</v>
      </c>
      <c r="G18" s="161" t="s">
        <v>36</v>
      </c>
      <c r="H18" s="159">
        <f>H10+H17</f>
        <v>100</v>
      </c>
      <c r="I18" s="160">
        <f>I10+I17</f>
        <v>60</v>
      </c>
      <c r="J18" s="160">
        <f>J10+J17</f>
        <v>30</v>
      </c>
      <c r="K18" s="161" t="s">
        <v>36</v>
      </c>
      <c r="L18" s="159">
        <f>L10+L17</f>
        <v>60</v>
      </c>
      <c r="M18" s="160">
        <f>M10+M17</f>
        <v>110</v>
      </c>
      <c r="N18" s="160">
        <f>N10+N17</f>
        <v>30</v>
      </c>
      <c r="O18" s="161" t="s">
        <v>36</v>
      </c>
      <c r="P18" s="159" t="e">
        <f>P10+P17</f>
        <v>#REF!</v>
      </c>
      <c r="Q18" s="160" t="e">
        <f>Q10+Q17</f>
        <v>#REF!</v>
      </c>
      <c r="R18" s="160" t="e">
        <f>R10+R17</f>
        <v>#REF!</v>
      </c>
      <c r="S18" s="161" t="s">
        <v>36</v>
      </c>
      <c r="T18" s="159" t="e">
        <f>T10+T17</f>
        <v>#REF!</v>
      </c>
      <c r="U18" s="160" t="e">
        <f>U10+U17</f>
        <v>#REF!</v>
      </c>
      <c r="V18" s="160" t="e">
        <f>V10+V17</f>
        <v>#REF!</v>
      </c>
      <c r="W18" s="162" t="s">
        <v>36</v>
      </c>
      <c r="X18" s="163">
        <f>X10+X17</f>
        <v>274</v>
      </c>
      <c r="Y18" s="160">
        <f>Y10+Y17</f>
        <v>216</v>
      </c>
      <c r="Z18" s="160">
        <f>Z10+Z17</f>
        <v>90</v>
      </c>
      <c r="AA18" s="165">
        <f>AA34+AA10</f>
        <v>8</v>
      </c>
    </row>
    <row r="19" spans="1:41" s="11" customFormat="1" ht="17.25" thickBot="1" x14ac:dyDescent="0.3">
      <c r="A19" s="269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178"/>
      <c r="Y19" s="179"/>
      <c r="Z19" s="179"/>
      <c r="AA19" s="180"/>
    </row>
    <row r="20" spans="1:41" ht="15.75" customHeight="1" thickBot="1" x14ac:dyDescent="0.3">
      <c r="A20" s="105"/>
      <c r="B20" s="106"/>
      <c r="C20" s="149" t="s">
        <v>19</v>
      </c>
      <c r="D20" s="181">
        <f>D18</f>
        <v>114</v>
      </c>
      <c r="E20" s="181">
        <f>E18</f>
        <v>46</v>
      </c>
      <c r="F20" s="71" t="s">
        <v>36</v>
      </c>
      <c r="G20" s="185" t="s">
        <v>36</v>
      </c>
      <c r="H20" s="181">
        <f>H18</f>
        <v>100</v>
      </c>
      <c r="I20" s="181">
        <f>I18</f>
        <v>60</v>
      </c>
      <c r="J20" s="71" t="s">
        <v>36</v>
      </c>
      <c r="K20" s="185" t="s">
        <v>36</v>
      </c>
      <c r="L20" s="181">
        <f>L18</f>
        <v>60</v>
      </c>
      <c r="M20" s="181">
        <f>M18</f>
        <v>110</v>
      </c>
      <c r="N20" s="71" t="s">
        <v>36</v>
      </c>
      <c r="O20" s="185" t="s">
        <v>36</v>
      </c>
      <c r="P20" s="181" t="e">
        <f>P18+#REF!</f>
        <v>#REF!</v>
      </c>
      <c r="Q20" s="182" t="e">
        <f>Q18+#REF!</f>
        <v>#REF!</v>
      </c>
      <c r="R20" s="71" t="s">
        <v>36</v>
      </c>
      <c r="S20" s="185" t="s">
        <v>36</v>
      </c>
      <c r="T20" s="181" t="e">
        <f>T18+#REF!</f>
        <v>#REF!</v>
      </c>
      <c r="U20" s="182" t="e">
        <f>U18+#REF!</f>
        <v>#REF!</v>
      </c>
      <c r="V20" s="71" t="s">
        <v>36</v>
      </c>
      <c r="W20" s="184" t="s">
        <v>36</v>
      </c>
      <c r="X20" s="107">
        <f>IF(D20+H20+L20=0,"",D20+H20+L20)</f>
        <v>274</v>
      </c>
      <c r="Y20" s="108">
        <f>IF(E20+I20+M20=0,"",E20+I20+M20)</f>
        <v>216</v>
      </c>
      <c r="Z20" s="209" t="s">
        <v>36</v>
      </c>
      <c r="AA20" s="109" t="s">
        <v>36</v>
      </c>
    </row>
    <row r="21" spans="1:41" s="4" customFormat="1" ht="9.9499999999999993" customHeight="1" thickTop="1" x14ac:dyDescent="0.25">
      <c r="A21" s="316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8"/>
      <c r="X21" s="210"/>
      <c r="Y21" s="211"/>
      <c r="Z21" s="211"/>
      <c r="AA21" s="212"/>
    </row>
    <row r="22" spans="1:41" s="4" customFormat="1" ht="15.75" customHeight="1" x14ac:dyDescent="0.25">
      <c r="A22" s="276" t="s">
        <v>43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151"/>
      <c r="Y22" s="152"/>
      <c r="Z22" s="152"/>
      <c r="AA22" s="166"/>
    </row>
    <row r="23" spans="1:41" s="4" customFormat="1" ht="15.75" customHeight="1" x14ac:dyDescent="0.25">
      <c r="A23" s="16"/>
      <c r="B23" s="150"/>
      <c r="C23" s="15" t="s">
        <v>29</v>
      </c>
      <c r="D23" s="47"/>
      <c r="E23" s="48"/>
      <c r="F23" s="22"/>
      <c r="G23" s="39">
        <f>COUNTIF(G12:G19,"A")</f>
        <v>0</v>
      </c>
      <c r="H23" s="47"/>
      <c r="I23" s="48"/>
      <c r="J23" s="22"/>
      <c r="K23" s="39">
        <f>COUNTIF(K12:K19,"A")</f>
        <v>0</v>
      </c>
      <c r="L23" s="47"/>
      <c r="M23" s="48"/>
      <c r="N23" s="22"/>
      <c r="O23" s="39">
        <f>COUNTIF(O12:O19,"A")</f>
        <v>0</v>
      </c>
      <c r="P23" s="47"/>
      <c r="Q23" s="48"/>
      <c r="R23" s="22"/>
      <c r="S23" s="39">
        <f>COUNTIF(S12:S19,"A")</f>
        <v>0</v>
      </c>
      <c r="T23" s="47"/>
      <c r="U23" s="48"/>
      <c r="V23" s="22"/>
      <c r="W23" s="47">
        <f>COUNTIF(W12:W19,"A")</f>
        <v>0</v>
      </c>
      <c r="X23" s="151"/>
      <c r="Y23" s="152"/>
      <c r="Z23" s="153"/>
      <c r="AA23" s="154">
        <f t="shared" ref="AA23:AA33" si="1">SUM(D23:W23)</f>
        <v>0</v>
      </c>
    </row>
    <row r="24" spans="1:41" s="4" customFormat="1" ht="15.75" customHeight="1" x14ac:dyDescent="0.25">
      <c r="A24" s="16"/>
      <c r="B24" s="150"/>
      <c r="C24" s="15" t="s">
        <v>30</v>
      </c>
      <c r="D24" s="47"/>
      <c r="E24" s="48"/>
      <c r="F24" s="22"/>
      <c r="G24" s="39">
        <f>COUNTIF(G12:G19,"B")</f>
        <v>0</v>
      </c>
      <c r="H24" s="47"/>
      <c r="I24" s="48"/>
      <c r="J24" s="22"/>
      <c r="K24" s="39">
        <f>COUNTIF(K12:K19,"B")</f>
        <v>0</v>
      </c>
      <c r="L24" s="47"/>
      <c r="M24" s="48"/>
      <c r="N24" s="22"/>
      <c r="O24" s="39">
        <f>COUNTIF(O12:O19,"B")</f>
        <v>0</v>
      </c>
      <c r="P24" s="47"/>
      <c r="Q24" s="48"/>
      <c r="R24" s="22"/>
      <c r="S24" s="39">
        <f>COUNTIF(S12:S19,"B")</f>
        <v>0</v>
      </c>
      <c r="T24" s="47"/>
      <c r="U24" s="48"/>
      <c r="V24" s="22"/>
      <c r="W24" s="47">
        <f>COUNTIF(W12:W19,"B")</f>
        <v>0</v>
      </c>
      <c r="X24" s="151"/>
      <c r="Y24" s="152"/>
      <c r="Z24" s="153"/>
      <c r="AA24" s="154">
        <f t="shared" si="1"/>
        <v>0</v>
      </c>
    </row>
    <row r="25" spans="1:41" s="4" customFormat="1" ht="15.75" customHeight="1" x14ac:dyDescent="0.25">
      <c r="A25" s="16"/>
      <c r="B25" s="150"/>
      <c r="C25" s="15" t="s">
        <v>31</v>
      </c>
      <c r="D25" s="47"/>
      <c r="E25" s="48"/>
      <c r="F25" s="22"/>
      <c r="G25" s="39">
        <f>COUNTIF(G12:G19,"F")</f>
        <v>0</v>
      </c>
      <c r="H25" s="47"/>
      <c r="I25" s="48"/>
      <c r="J25" s="22"/>
      <c r="K25" s="39">
        <f>COUNTIF(K12:K19,"F")</f>
        <v>0</v>
      </c>
      <c r="L25" s="47"/>
      <c r="M25" s="48"/>
      <c r="N25" s="22"/>
      <c r="O25" s="39">
        <f>COUNTIF(O12:O19,"F")</f>
        <v>0</v>
      </c>
      <c r="P25" s="47"/>
      <c r="Q25" s="48"/>
      <c r="R25" s="22"/>
      <c r="S25" s="39">
        <f>COUNTIF(S12:S19,"F")</f>
        <v>0</v>
      </c>
      <c r="T25" s="47"/>
      <c r="U25" s="48"/>
      <c r="V25" s="22"/>
      <c r="W25" s="47">
        <f>COUNTIF(W12:W19,"F")</f>
        <v>0</v>
      </c>
      <c r="X25" s="151"/>
      <c r="Y25" s="152"/>
      <c r="Z25" s="153"/>
      <c r="AA25" s="154">
        <f t="shared" si="1"/>
        <v>0</v>
      </c>
    </row>
    <row r="26" spans="1:41" s="4" customFormat="1" ht="15.75" customHeight="1" x14ac:dyDescent="0.25">
      <c r="A26" s="16"/>
      <c r="B26" s="150"/>
      <c r="C26" s="15" t="s">
        <v>32</v>
      </c>
      <c r="D26" s="47"/>
      <c r="E26" s="48"/>
      <c r="F26" s="22"/>
      <c r="G26" s="39">
        <f>COUNTIF(G12:G19,"F(Z)")</f>
        <v>0</v>
      </c>
      <c r="H26" s="47"/>
      <c r="I26" s="48"/>
      <c r="J26" s="22"/>
      <c r="K26" s="39">
        <f>COUNTIF(K12:K19,"F(Z)")</f>
        <v>0</v>
      </c>
      <c r="L26" s="47"/>
      <c r="M26" s="48"/>
      <c r="N26" s="22"/>
      <c r="O26" s="39">
        <f>COUNTIF(O12:O19,"F(Z)")</f>
        <v>0</v>
      </c>
      <c r="P26" s="47"/>
      <c r="Q26" s="48"/>
      <c r="R26" s="22"/>
      <c r="S26" s="39">
        <f>COUNTIF(S12:S19,"F(Z)")</f>
        <v>0</v>
      </c>
      <c r="T26" s="47"/>
      <c r="U26" s="48"/>
      <c r="V26" s="22"/>
      <c r="W26" s="47">
        <f>COUNTIF(W12:W19,"F(Z)")</f>
        <v>0</v>
      </c>
      <c r="X26" s="151"/>
      <c r="Y26" s="152"/>
      <c r="Z26" s="153"/>
      <c r="AA26" s="154">
        <f t="shared" si="1"/>
        <v>0</v>
      </c>
    </row>
    <row r="27" spans="1:41" s="4" customFormat="1" ht="15.75" customHeight="1" x14ac:dyDescent="0.25">
      <c r="A27" s="16"/>
      <c r="B27" s="150"/>
      <c r="C27" s="15" t="s">
        <v>18</v>
      </c>
      <c r="D27" s="47"/>
      <c r="E27" s="48"/>
      <c r="F27" s="22"/>
      <c r="G27" s="39">
        <f>COUNTIF(G12:G19,"G")</f>
        <v>0</v>
      </c>
      <c r="H27" s="47"/>
      <c r="I27" s="48"/>
      <c r="J27" s="22"/>
      <c r="K27" s="39">
        <f>COUNTIF(K12:K19,"G")</f>
        <v>0</v>
      </c>
      <c r="L27" s="47"/>
      <c r="M27" s="48"/>
      <c r="N27" s="22"/>
      <c r="O27" s="39">
        <f>COUNTIF(O12:O19,"G")</f>
        <v>0</v>
      </c>
      <c r="P27" s="47"/>
      <c r="Q27" s="48"/>
      <c r="R27" s="22"/>
      <c r="S27" s="39">
        <f>COUNTIF(S12:S19,"G")</f>
        <v>0</v>
      </c>
      <c r="T27" s="47"/>
      <c r="U27" s="48"/>
      <c r="V27" s="22"/>
      <c r="W27" s="47">
        <f>COUNTIF(W12:W19,"G")</f>
        <v>0</v>
      </c>
      <c r="X27" s="151"/>
      <c r="Y27" s="152"/>
      <c r="Z27" s="153"/>
      <c r="AA27" s="154">
        <f t="shared" si="1"/>
        <v>0</v>
      </c>
    </row>
    <row r="28" spans="1:41" s="4" customFormat="1" ht="15.75" customHeight="1" x14ac:dyDescent="0.25">
      <c r="A28" s="16"/>
      <c r="B28" s="150"/>
      <c r="C28" s="15" t="s">
        <v>33</v>
      </c>
      <c r="D28" s="47"/>
      <c r="E28" s="48"/>
      <c r="F28" s="22"/>
      <c r="G28" s="39">
        <f>COUNTIF(G12:G19,"G(Z)")</f>
        <v>0</v>
      </c>
      <c r="H28" s="47"/>
      <c r="I28" s="48"/>
      <c r="J28" s="22"/>
      <c r="K28" s="39">
        <f>COUNTIF(K12:K19,"G(Z)")</f>
        <v>1</v>
      </c>
      <c r="L28" s="47"/>
      <c r="M28" s="48"/>
      <c r="N28" s="22"/>
      <c r="O28" s="39">
        <v>1</v>
      </c>
      <c r="P28" s="47"/>
      <c r="Q28" s="48"/>
      <c r="R28" s="22"/>
      <c r="S28" s="39">
        <f>COUNTIF(S12:S19,"G(Z)")</f>
        <v>0</v>
      </c>
      <c r="T28" s="47"/>
      <c r="U28" s="48"/>
      <c r="V28" s="22"/>
      <c r="W28" s="47">
        <f>COUNTIF(W12:W19,"G(Z)")</f>
        <v>0</v>
      </c>
      <c r="X28" s="151"/>
      <c r="Y28" s="152"/>
      <c r="Z28" s="153"/>
      <c r="AA28" s="154">
        <f t="shared" si="1"/>
        <v>2</v>
      </c>
    </row>
    <row r="29" spans="1:41" s="4" customFormat="1" ht="15.75" customHeight="1" x14ac:dyDescent="0.25">
      <c r="A29" s="16"/>
      <c r="B29" s="150"/>
      <c r="C29" s="15" t="s">
        <v>142</v>
      </c>
      <c r="D29" s="47"/>
      <c r="E29" s="48"/>
      <c r="F29" s="22"/>
      <c r="G29" s="39">
        <f>COUNTIF(G12:G19,"V")</f>
        <v>0</v>
      </c>
      <c r="H29" s="47"/>
      <c r="I29" s="48"/>
      <c r="J29" s="22"/>
      <c r="K29" s="39">
        <f>COUNTIF(K12:K19,"V")</f>
        <v>0</v>
      </c>
      <c r="L29" s="47"/>
      <c r="M29" s="48"/>
      <c r="N29" s="22"/>
      <c r="O29" s="39">
        <f>COUNTIF(O12:O19,"V")</f>
        <v>0</v>
      </c>
      <c r="P29" s="47"/>
      <c r="Q29" s="48"/>
      <c r="R29" s="22"/>
      <c r="S29" s="39">
        <f>COUNTIF(S12:S19,"V")</f>
        <v>0</v>
      </c>
      <c r="T29" s="47"/>
      <c r="U29" s="48"/>
      <c r="V29" s="22"/>
      <c r="W29" s="47">
        <f>COUNTIF(W12:W19,"V")</f>
        <v>0</v>
      </c>
      <c r="X29" s="151"/>
      <c r="Y29" s="152"/>
      <c r="Z29" s="153"/>
      <c r="AA29" s="154">
        <f t="shared" si="1"/>
        <v>0</v>
      </c>
    </row>
    <row r="30" spans="1:41" s="4" customFormat="1" ht="15.75" customHeight="1" x14ac:dyDescent="0.25">
      <c r="A30" s="16"/>
      <c r="B30" s="150"/>
      <c r="C30" s="15" t="s">
        <v>144</v>
      </c>
      <c r="D30" s="47"/>
      <c r="E30" s="48"/>
      <c r="F30" s="22"/>
      <c r="G30" s="39">
        <f>COUNTIF(G12:G19,"V(Z)")</f>
        <v>0</v>
      </c>
      <c r="H30" s="47"/>
      <c r="I30" s="48"/>
      <c r="J30" s="22"/>
      <c r="K30" s="39">
        <v>1</v>
      </c>
      <c r="L30" s="47"/>
      <c r="M30" s="48"/>
      <c r="N30" s="22"/>
      <c r="O30" s="39">
        <v>1</v>
      </c>
      <c r="P30" s="47"/>
      <c r="Q30" s="48"/>
      <c r="R30" s="22"/>
      <c r="S30" s="39">
        <f>COUNTIF(S12:S19,"V(Z)")</f>
        <v>0</v>
      </c>
      <c r="T30" s="47"/>
      <c r="U30" s="48"/>
      <c r="V30" s="22"/>
      <c r="W30" s="47">
        <f>COUNTIF(W12:W19,"V(Z)")</f>
        <v>0</v>
      </c>
      <c r="X30" s="151"/>
      <c r="Y30" s="152"/>
      <c r="Z30" s="153"/>
      <c r="AA30" s="154">
        <f t="shared" si="1"/>
        <v>2</v>
      </c>
    </row>
    <row r="31" spans="1:41" s="4" customFormat="1" ht="15.75" customHeight="1" x14ac:dyDescent="0.25">
      <c r="A31" s="16"/>
      <c r="B31" s="150"/>
      <c r="C31" s="15" t="s">
        <v>34</v>
      </c>
      <c r="D31" s="47"/>
      <c r="E31" s="48"/>
      <c r="F31" s="22"/>
      <c r="G31" s="39">
        <f>COUNTIF(G12:G19,"AV")</f>
        <v>0</v>
      </c>
      <c r="H31" s="47"/>
      <c r="I31" s="48"/>
      <c r="J31" s="22"/>
      <c r="K31" s="39">
        <f>COUNTIF(K12:K19,"AV")</f>
        <v>0</v>
      </c>
      <c r="L31" s="47"/>
      <c r="M31" s="48"/>
      <c r="N31" s="22"/>
      <c r="O31" s="39">
        <f>COUNTIF(O12:O19,"AV")</f>
        <v>0</v>
      </c>
      <c r="P31" s="47"/>
      <c r="Q31" s="48"/>
      <c r="R31" s="22"/>
      <c r="S31" s="39">
        <f>COUNTIF(S12:S19,"AV")</f>
        <v>0</v>
      </c>
      <c r="T31" s="47"/>
      <c r="U31" s="48"/>
      <c r="V31" s="22"/>
      <c r="W31" s="47">
        <f>COUNTIF(W12:W19,"AV")</f>
        <v>0</v>
      </c>
      <c r="X31" s="151"/>
      <c r="Y31" s="152"/>
      <c r="Z31" s="153"/>
      <c r="AA31" s="154">
        <f t="shared" si="1"/>
        <v>0</v>
      </c>
    </row>
    <row r="32" spans="1:41" s="4" customFormat="1" ht="15.75" customHeight="1" x14ac:dyDescent="0.25">
      <c r="A32" s="16"/>
      <c r="B32" s="150"/>
      <c r="C32" s="15" t="s">
        <v>42</v>
      </c>
      <c r="D32" s="47"/>
      <c r="E32" s="48"/>
      <c r="F32" s="22"/>
      <c r="G32" s="39">
        <f>COUNTIF(G12:G19,"KO")</f>
        <v>0</v>
      </c>
      <c r="H32" s="47"/>
      <c r="I32" s="48"/>
      <c r="J32" s="22"/>
      <c r="K32" s="39">
        <f>COUNTIF(K12:K19,"KO")</f>
        <v>0</v>
      </c>
      <c r="L32" s="47"/>
      <c r="M32" s="48"/>
      <c r="N32" s="22"/>
      <c r="O32" s="39">
        <f>COUNTIF(O12:O19,"KO")</f>
        <v>0</v>
      </c>
      <c r="P32" s="47"/>
      <c r="Q32" s="48"/>
      <c r="R32" s="22"/>
      <c r="S32" s="39">
        <f>COUNTIF(S12:S19,"KO")</f>
        <v>0</v>
      </c>
      <c r="T32" s="47"/>
      <c r="U32" s="48"/>
      <c r="V32" s="22"/>
      <c r="W32" s="47">
        <f>COUNTIF(W12:W19,"KO")</f>
        <v>0</v>
      </c>
      <c r="X32" s="151"/>
      <c r="Y32" s="152"/>
      <c r="Z32" s="153"/>
      <c r="AA32" s="154">
        <f t="shared" si="1"/>
        <v>0</v>
      </c>
    </row>
    <row r="33" spans="1:27" s="4" customFormat="1" ht="15.75" customHeight="1" x14ac:dyDescent="0.25">
      <c r="A33" s="16"/>
      <c r="B33" s="15"/>
      <c r="C33" s="15" t="s">
        <v>35</v>
      </c>
      <c r="D33" s="155"/>
      <c r="E33" s="152"/>
      <c r="F33" s="153"/>
      <c r="G33" s="39">
        <f>COUNTIF(G12:G19,"Z")</f>
        <v>0</v>
      </c>
      <c r="H33" s="155"/>
      <c r="I33" s="152"/>
      <c r="J33" s="153"/>
      <c r="K33" s="39">
        <v>2</v>
      </c>
      <c r="L33" s="155"/>
      <c r="M33" s="152"/>
      <c r="N33" s="153"/>
      <c r="O33" s="39">
        <v>2</v>
      </c>
      <c r="P33" s="155"/>
      <c r="Q33" s="152"/>
      <c r="R33" s="153"/>
      <c r="S33" s="39">
        <f>COUNTIF(S12:S19,"Z")</f>
        <v>0</v>
      </c>
      <c r="T33" s="155"/>
      <c r="U33" s="152"/>
      <c r="V33" s="153"/>
      <c r="W33" s="47">
        <f>COUNTIF(W12:W19,"Z")</f>
        <v>0</v>
      </c>
      <c r="X33" s="151"/>
      <c r="Y33" s="152"/>
      <c r="Z33" s="153"/>
      <c r="AA33" s="154">
        <f t="shared" si="1"/>
        <v>4</v>
      </c>
    </row>
    <row r="34" spans="1:27" s="4" customFormat="1" ht="15.75" customHeight="1" x14ac:dyDescent="0.25">
      <c r="A34" s="273" t="s">
        <v>17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5"/>
      <c r="X34" s="299" t="s">
        <v>21</v>
      </c>
      <c r="Y34" s="300"/>
      <c r="Z34" s="301"/>
      <c r="AA34" s="154">
        <f>SUM(AA23:AA33)</f>
        <v>8</v>
      </c>
    </row>
    <row r="35" spans="1:27" s="4" customFormat="1" ht="15.75" customHeight="1" x14ac:dyDescent="0.25">
      <c r="A35" s="266"/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5"/>
      <c r="X35" s="167"/>
      <c r="Y35" s="168"/>
      <c r="Z35" s="168"/>
      <c r="AA35" s="169"/>
    </row>
    <row r="36" spans="1:27" s="4" customFormat="1" ht="15.75" customHeight="1" x14ac:dyDescent="0.25">
      <c r="A36" s="266"/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5"/>
      <c r="X36" s="167"/>
      <c r="Y36" s="168"/>
      <c r="Z36" s="168"/>
      <c r="AA36" s="170"/>
    </row>
    <row r="37" spans="1:27" s="4" customFormat="1" ht="15.75" customHeight="1" thickBot="1" x14ac:dyDescent="0.3">
      <c r="A37" s="255"/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3"/>
      <c r="X37" s="171"/>
      <c r="Y37" s="172"/>
      <c r="Z37" s="172"/>
      <c r="AA37" s="173"/>
    </row>
    <row r="38" spans="1:27" s="4" customFormat="1" ht="15.75" customHeight="1" thickTop="1" x14ac:dyDescent="0.25">
      <c r="A38" s="3"/>
      <c r="B38" s="6"/>
      <c r="C38" s="6"/>
    </row>
    <row r="39" spans="1:27" s="4" customFormat="1" ht="15.75" customHeight="1" x14ac:dyDescent="0.25">
      <c r="A39" s="3"/>
      <c r="B39" s="6"/>
      <c r="C39" s="6"/>
    </row>
    <row r="40" spans="1:27" s="4" customFormat="1" ht="15.75" customHeight="1" x14ac:dyDescent="0.25">
      <c r="A40" s="3"/>
      <c r="B40" s="6"/>
      <c r="C40" s="6"/>
    </row>
    <row r="41" spans="1:27" s="4" customFormat="1" ht="15.75" customHeight="1" x14ac:dyDescent="0.25">
      <c r="A41" s="3"/>
      <c r="B41" s="6"/>
      <c r="C41" s="6"/>
    </row>
    <row r="42" spans="1:27" s="4" customFormat="1" ht="15.75" customHeight="1" x14ac:dyDescent="0.25">
      <c r="A42" s="3"/>
      <c r="B42" s="6"/>
      <c r="C42" s="6"/>
    </row>
    <row r="43" spans="1:27" s="4" customFormat="1" ht="15.75" customHeight="1" x14ac:dyDescent="0.25">
      <c r="A43" s="3"/>
      <c r="B43" s="6"/>
      <c r="C43" s="6"/>
    </row>
    <row r="44" spans="1:27" s="4" customFormat="1" ht="15.75" customHeight="1" x14ac:dyDescent="0.25">
      <c r="A44" s="3"/>
      <c r="B44" s="6"/>
      <c r="C44" s="6"/>
    </row>
    <row r="45" spans="1:27" s="4" customFormat="1" ht="15.75" customHeight="1" x14ac:dyDescent="0.25">
      <c r="A45" s="3"/>
      <c r="B45" s="6"/>
      <c r="C45" s="6"/>
    </row>
    <row r="46" spans="1:27" s="4" customFormat="1" ht="15.75" customHeight="1" x14ac:dyDescent="0.25">
      <c r="A46" s="3"/>
      <c r="B46" s="6"/>
      <c r="C46" s="6"/>
    </row>
    <row r="47" spans="1:27" s="4" customFormat="1" ht="15.75" customHeight="1" x14ac:dyDescent="0.25">
      <c r="A47" s="3"/>
      <c r="B47" s="6"/>
      <c r="C47" s="6"/>
    </row>
    <row r="48" spans="1:27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5"/>
      <c r="C101" s="5"/>
    </row>
    <row r="102" spans="1:3" s="4" customFormat="1" ht="15.75" customHeight="1" x14ac:dyDescent="0.25">
      <c r="A102" s="3"/>
      <c r="B102" s="5"/>
      <c r="C102" s="5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ht="15.75" customHeight="1" x14ac:dyDescent="0.25">
      <c r="A110" s="7"/>
      <c r="B110" s="2"/>
      <c r="C110" s="2"/>
    </row>
    <row r="111" spans="1:3" ht="15.75" customHeight="1" x14ac:dyDescent="0.25">
      <c r="A111" s="7"/>
      <c r="B111" s="2"/>
      <c r="C111" s="2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x14ac:dyDescent="0.25">
      <c r="A144" s="7"/>
      <c r="B144" s="2"/>
      <c r="C144" s="2"/>
    </row>
    <row r="145" spans="1:3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</sheetData>
  <sheetProtection selectLockedCells="1"/>
  <protectedRanges>
    <protectedRange sqref="C33" name="Tartomány4_1_2_2"/>
    <protectedRange sqref="C22" name="Tartomány4_1"/>
    <protectedRange sqref="C12" name="Tartomány1_2_1_1"/>
  </protectedRanges>
  <mergeCells count="45">
    <mergeCell ref="AC13:AO13"/>
    <mergeCell ref="AC14:AO14"/>
    <mergeCell ref="AC15:AO15"/>
    <mergeCell ref="AC16:AO16"/>
    <mergeCell ref="AC17:AO17"/>
    <mergeCell ref="AB6:AB9"/>
    <mergeCell ref="AC6:AO9"/>
    <mergeCell ref="AC10:AO10"/>
    <mergeCell ref="AC11:AO11"/>
    <mergeCell ref="AC12:AO12"/>
    <mergeCell ref="A1:W1"/>
    <mergeCell ref="A4:W4"/>
    <mergeCell ref="A3:W3"/>
    <mergeCell ref="C6:C9"/>
    <mergeCell ref="J8:J9"/>
    <mergeCell ref="K8:K9"/>
    <mergeCell ref="D7:G7"/>
    <mergeCell ref="A6:A9"/>
    <mergeCell ref="B6:B9"/>
    <mergeCell ref="A2:W2"/>
    <mergeCell ref="N8:N9"/>
    <mergeCell ref="T7:W7"/>
    <mergeCell ref="A5:W5"/>
    <mergeCell ref="P7:S7"/>
    <mergeCell ref="G8:G9"/>
    <mergeCell ref="AA8:AA9"/>
    <mergeCell ref="X6:AA7"/>
    <mergeCell ref="L7:O7"/>
    <mergeCell ref="D6:W6"/>
    <mergeCell ref="S8:S9"/>
    <mergeCell ref="H7:K7"/>
    <mergeCell ref="F8:F9"/>
    <mergeCell ref="A37:W37"/>
    <mergeCell ref="A36:W36"/>
    <mergeCell ref="A35:W35"/>
    <mergeCell ref="Z8:Z9"/>
    <mergeCell ref="O8:O9"/>
    <mergeCell ref="A22:W22"/>
    <mergeCell ref="A21:W21"/>
    <mergeCell ref="R8:R9"/>
    <mergeCell ref="V8:V9"/>
    <mergeCell ref="W8:W9"/>
    <mergeCell ref="X34:Z34"/>
    <mergeCell ref="A19:W19"/>
    <mergeCell ref="A34:W34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  <ignoredErrors>
    <ignoredError sqref="U18 E18 V18 F17 T17 U17 L18 P18 T18 R17 E17 H17 I18 I17 L17 Q17 M18 M17 J17 P17 N17 Q18 J18 N18 R18 V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O206"/>
  <sheetViews>
    <sheetView zoomScale="90" zoomScaleNormal="90" zoomScaleSheetLayoutView="75" workbookViewId="0">
      <selection activeCell="AB12" sqref="AB12:AB15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32.6640625" style="1" bestFit="1" customWidth="1"/>
    <col min="29" max="39" width="1.83203125" style="1" customWidth="1"/>
    <col min="40" max="40" width="2.33203125" style="1" customWidth="1"/>
    <col min="41" max="16384" width="10.6640625" style="1"/>
  </cols>
  <sheetData>
    <row r="1" spans="1:41" ht="21.95" customHeight="1" x14ac:dyDescent="0.2">
      <c r="A1" s="233" t="s">
        <v>20</v>
      </c>
      <c r="B1" s="233"/>
      <c r="C1" s="233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18"/>
      <c r="Y1" s="18"/>
      <c r="Z1" s="18"/>
      <c r="AA1" s="18"/>
    </row>
    <row r="2" spans="1:41" ht="21.95" customHeight="1" x14ac:dyDescent="0.2">
      <c r="A2" s="251" t="s">
        <v>59</v>
      </c>
      <c r="B2" s="251"/>
      <c r="C2" s="251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6"/>
      <c r="Y2" s="26"/>
      <c r="Z2" s="26"/>
      <c r="AA2" s="26"/>
    </row>
    <row r="3" spans="1:41" ht="15.75" customHeight="1" x14ac:dyDescent="0.2">
      <c r="A3" s="327" t="s">
        <v>61</v>
      </c>
      <c r="B3" s="327"/>
      <c r="C3" s="327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25"/>
      <c r="Y3" s="25"/>
      <c r="Z3" s="25"/>
      <c r="AA3" s="25"/>
    </row>
    <row r="4" spans="1:41" ht="15.75" customHeight="1" x14ac:dyDescent="0.2">
      <c r="A4" s="235" t="s">
        <v>88</v>
      </c>
      <c r="B4" s="235"/>
      <c r="C4" s="235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5"/>
      <c r="Y4" s="25"/>
      <c r="Z4" s="25"/>
      <c r="AA4" s="25"/>
    </row>
    <row r="5" spans="1:41" ht="15.75" customHeight="1" thickBot="1" x14ac:dyDescent="0.25">
      <c r="A5" s="253" t="s">
        <v>27</v>
      </c>
      <c r="B5" s="253"/>
      <c r="C5" s="253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7"/>
      <c r="Y5" s="27"/>
      <c r="Z5" s="27"/>
      <c r="AA5" s="27"/>
    </row>
    <row r="6" spans="1:41" ht="15.75" customHeight="1" thickTop="1" thickBot="1" x14ac:dyDescent="0.25">
      <c r="A6" s="258" t="s">
        <v>12</v>
      </c>
      <c r="B6" s="261" t="s">
        <v>13</v>
      </c>
      <c r="C6" s="329" t="s">
        <v>14</v>
      </c>
      <c r="D6" s="264" t="s">
        <v>7</v>
      </c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02" t="s">
        <v>28</v>
      </c>
      <c r="Y6" s="303"/>
      <c r="Z6" s="303"/>
      <c r="AA6" s="319"/>
      <c r="AB6" s="284" t="s">
        <v>95</v>
      </c>
      <c r="AC6" s="287" t="s">
        <v>94</v>
      </c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9"/>
    </row>
    <row r="7" spans="1:41" ht="15.75" customHeight="1" x14ac:dyDescent="0.25">
      <c r="A7" s="259"/>
      <c r="B7" s="262"/>
      <c r="C7" s="330"/>
      <c r="D7" s="321" t="s">
        <v>1</v>
      </c>
      <c r="E7" s="322"/>
      <c r="F7" s="322"/>
      <c r="G7" s="323"/>
      <c r="H7" s="325" t="s">
        <v>2</v>
      </c>
      <c r="I7" s="322"/>
      <c r="J7" s="322"/>
      <c r="K7" s="326"/>
      <c r="L7" s="321" t="s">
        <v>3</v>
      </c>
      <c r="M7" s="322"/>
      <c r="N7" s="322"/>
      <c r="O7" s="323"/>
      <c r="P7" s="321" t="s">
        <v>4</v>
      </c>
      <c r="Q7" s="322"/>
      <c r="R7" s="322"/>
      <c r="S7" s="323"/>
      <c r="T7" s="325" t="s">
        <v>5</v>
      </c>
      <c r="U7" s="322"/>
      <c r="V7" s="322"/>
      <c r="W7" s="326"/>
      <c r="X7" s="304"/>
      <c r="Y7" s="305"/>
      <c r="Z7" s="305"/>
      <c r="AA7" s="320"/>
      <c r="AB7" s="285"/>
      <c r="AC7" s="290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2"/>
    </row>
    <row r="8" spans="1:41" ht="15.75" customHeight="1" x14ac:dyDescent="0.2">
      <c r="A8" s="259"/>
      <c r="B8" s="262"/>
      <c r="C8" s="330"/>
      <c r="D8" s="187" t="s">
        <v>8</v>
      </c>
      <c r="E8" s="187" t="s">
        <v>9</v>
      </c>
      <c r="F8" s="240" t="s">
        <v>6</v>
      </c>
      <c r="G8" s="242" t="s">
        <v>11</v>
      </c>
      <c r="H8" s="187" t="s">
        <v>8</v>
      </c>
      <c r="I8" s="187" t="s">
        <v>9</v>
      </c>
      <c r="J8" s="240" t="s">
        <v>6</v>
      </c>
      <c r="K8" s="242" t="s">
        <v>11</v>
      </c>
      <c r="L8" s="187" t="s">
        <v>8</v>
      </c>
      <c r="M8" s="187" t="s">
        <v>9</v>
      </c>
      <c r="N8" s="240" t="s">
        <v>6</v>
      </c>
      <c r="O8" s="242" t="s">
        <v>11</v>
      </c>
      <c r="P8" s="187" t="s">
        <v>8</v>
      </c>
      <c r="Q8" s="187" t="s">
        <v>9</v>
      </c>
      <c r="R8" s="240" t="s">
        <v>6</v>
      </c>
      <c r="S8" s="242" t="s">
        <v>11</v>
      </c>
      <c r="T8" s="187" t="s">
        <v>8</v>
      </c>
      <c r="U8" s="187" t="s">
        <v>9</v>
      </c>
      <c r="V8" s="240" t="s">
        <v>6</v>
      </c>
      <c r="W8" s="249" t="s">
        <v>11</v>
      </c>
      <c r="X8" s="188" t="s">
        <v>8</v>
      </c>
      <c r="Y8" s="187" t="s">
        <v>9</v>
      </c>
      <c r="Z8" s="240" t="s">
        <v>6</v>
      </c>
      <c r="AA8" s="242" t="s">
        <v>11</v>
      </c>
      <c r="AB8" s="285"/>
      <c r="AC8" s="290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2"/>
    </row>
    <row r="9" spans="1:41" ht="80.099999999999994" customHeight="1" thickBot="1" x14ac:dyDescent="0.25">
      <c r="A9" s="260"/>
      <c r="B9" s="263"/>
      <c r="C9" s="331"/>
      <c r="D9" s="189" t="s">
        <v>24</v>
      </c>
      <c r="E9" s="189" t="s">
        <v>24</v>
      </c>
      <c r="F9" s="241"/>
      <c r="G9" s="243"/>
      <c r="H9" s="189" t="s">
        <v>24</v>
      </c>
      <c r="I9" s="189" t="s">
        <v>24</v>
      </c>
      <c r="J9" s="241"/>
      <c r="K9" s="243"/>
      <c r="L9" s="189" t="s">
        <v>24</v>
      </c>
      <c r="M9" s="189" t="s">
        <v>24</v>
      </c>
      <c r="N9" s="241"/>
      <c r="O9" s="243"/>
      <c r="P9" s="189" t="s">
        <v>24</v>
      </c>
      <c r="Q9" s="189" t="s">
        <v>24</v>
      </c>
      <c r="R9" s="241"/>
      <c r="S9" s="243"/>
      <c r="T9" s="189" t="s">
        <v>24</v>
      </c>
      <c r="U9" s="189" t="s">
        <v>24</v>
      </c>
      <c r="V9" s="241"/>
      <c r="W9" s="250"/>
      <c r="X9" s="190" t="s">
        <v>24</v>
      </c>
      <c r="Y9" s="189" t="s">
        <v>24</v>
      </c>
      <c r="Z9" s="241"/>
      <c r="AA9" s="243"/>
      <c r="AB9" s="286"/>
      <c r="AC9" s="334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6"/>
    </row>
    <row r="10" spans="1:41" s="11" customFormat="1" ht="15.75" customHeight="1" thickBot="1" x14ac:dyDescent="0.3">
      <c r="A10" s="191"/>
      <c r="B10" s="192"/>
      <c r="C10" s="193" t="s">
        <v>22</v>
      </c>
      <c r="D10" s="159">
        <f>SUM(szakon_kozos!D23)</f>
        <v>114</v>
      </c>
      <c r="E10" s="160">
        <f>SUM(szakon_kozos!E23)</f>
        <v>46</v>
      </c>
      <c r="F10" s="160">
        <f>SUM(szakon_kozos!F23)</f>
        <v>30</v>
      </c>
      <c r="G10" s="194">
        <f>SUM(szakon_kozos!G23)</f>
        <v>0</v>
      </c>
      <c r="H10" s="159">
        <f>SUM(szakon_kozos!H23)</f>
        <v>0</v>
      </c>
      <c r="I10" s="160">
        <f>SUM(szakon_kozos!I23)</f>
        <v>0</v>
      </c>
      <c r="J10" s="160">
        <f>SUM(szakon_kozos!J23)</f>
        <v>0</v>
      </c>
      <c r="K10" s="194">
        <f>SUM(szakon_kozos!K23)</f>
        <v>0</v>
      </c>
      <c r="L10" s="159">
        <f>SUM(szakon_kozos!L23)</f>
        <v>0</v>
      </c>
      <c r="M10" s="160">
        <f>SUM(szakon_kozos!M23)</f>
        <v>10</v>
      </c>
      <c r="N10" s="160">
        <f>SUM(szakon_kozos!N23)</f>
        <v>4</v>
      </c>
      <c r="O10" s="194">
        <f>SUM(szakon_kozos!O23)</f>
        <v>0</v>
      </c>
      <c r="P10" s="159" t="e">
        <f>SUM(szakon_kozos!P23)</f>
        <v>#REF!</v>
      </c>
      <c r="Q10" s="160" t="e">
        <f>SUM(szakon_kozos!Q23)</f>
        <v>#REF!</v>
      </c>
      <c r="R10" s="160" t="e">
        <f>SUM(szakon_kozos!R23)</f>
        <v>#REF!</v>
      </c>
      <c r="S10" s="194">
        <f>SUM(szakon_kozos!S23)</f>
        <v>0</v>
      </c>
      <c r="T10" s="159" t="e">
        <f>SUM(szakon_kozos!T23)</f>
        <v>#REF!</v>
      </c>
      <c r="U10" s="160" t="e">
        <f>SUM(szakon_kozos!U23)</f>
        <v>#REF!</v>
      </c>
      <c r="V10" s="160" t="e">
        <f>SUM(szakon_kozos!V23)</f>
        <v>#REF!</v>
      </c>
      <c r="W10" s="196">
        <f>SUM(szakon_kozos!W23)</f>
        <v>0</v>
      </c>
      <c r="X10" s="41">
        <f>SUM(szakon_kozos!X23)</f>
        <v>114</v>
      </c>
      <c r="Y10" s="42">
        <f>SUM(szakon_kozos!Y23)</f>
        <v>56</v>
      </c>
      <c r="Z10" s="42">
        <f>SUM(szakon_kozos!Z23)</f>
        <v>34</v>
      </c>
      <c r="AA10" s="197">
        <f>SUM(szakon_kozos!AA23)</f>
        <v>0</v>
      </c>
      <c r="AB10" s="156"/>
      <c r="AC10" s="337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9"/>
    </row>
    <row r="11" spans="1:41" s="11" customFormat="1" ht="15.75" customHeight="1" x14ac:dyDescent="0.25">
      <c r="A11" s="175"/>
      <c r="B11" s="198"/>
      <c r="C11" s="199" t="s">
        <v>15</v>
      </c>
      <c r="D11" s="200"/>
      <c r="E11" s="201"/>
      <c r="F11" s="201"/>
      <c r="G11" s="202"/>
      <c r="H11" s="201"/>
      <c r="I11" s="201"/>
      <c r="J11" s="201"/>
      <c r="K11" s="202"/>
      <c r="L11" s="201"/>
      <c r="M11" s="201"/>
      <c r="N11" s="201"/>
      <c r="O11" s="202"/>
      <c r="P11" s="202"/>
      <c r="Q11" s="202"/>
      <c r="R11" s="202"/>
      <c r="S11" s="202"/>
      <c r="T11" s="201"/>
      <c r="U11" s="201"/>
      <c r="V11" s="201"/>
      <c r="W11" s="202"/>
      <c r="X11" s="203"/>
      <c r="Y11" s="204"/>
      <c r="Z11" s="204"/>
      <c r="AA11" s="205"/>
      <c r="AB11" s="157"/>
      <c r="AC11" s="340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341"/>
      <c r="AO11" s="342"/>
    </row>
    <row r="12" spans="1:41" ht="15.75" customHeight="1" x14ac:dyDescent="0.25">
      <c r="A12" s="78" t="s">
        <v>114</v>
      </c>
      <c r="B12" s="77" t="s">
        <v>44</v>
      </c>
      <c r="C12" s="79" t="s">
        <v>66</v>
      </c>
      <c r="D12" s="10"/>
      <c r="E12" s="9"/>
      <c r="F12" s="122"/>
      <c r="G12" s="83"/>
      <c r="H12" s="10">
        <v>100</v>
      </c>
      <c r="I12" s="9"/>
      <c r="J12" s="122">
        <v>18</v>
      </c>
      <c r="K12" s="122" t="s">
        <v>145</v>
      </c>
      <c r="L12" s="10"/>
      <c r="M12" s="9"/>
      <c r="N12" s="122"/>
      <c r="O12" s="117"/>
      <c r="P12" s="10"/>
      <c r="Q12" s="9"/>
      <c r="R12" s="122"/>
      <c r="S12" s="83"/>
      <c r="T12" s="10"/>
      <c r="U12" s="9"/>
      <c r="V12" s="122"/>
      <c r="W12" s="129"/>
      <c r="X12" s="51">
        <f t="shared" ref="X12:Z16" si="0">IF(D12+H12+L12=0,"",D12+H12+L12)</f>
        <v>100</v>
      </c>
      <c r="Y12" s="51" t="str">
        <f t="shared" si="0"/>
        <v/>
      </c>
      <c r="Z12" s="51">
        <f t="shared" si="0"/>
        <v>18</v>
      </c>
      <c r="AA12" s="120" t="s">
        <v>93</v>
      </c>
      <c r="AB12" s="228" t="s">
        <v>156</v>
      </c>
      <c r="AC12" s="340" t="s">
        <v>100</v>
      </c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2"/>
    </row>
    <row r="13" spans="1:41" ht="15.75" customHeight="1" x14ac:dyDescent="0.25">
      <c r="A13" s="78" t="s">
        <v>115</v>
      </c>
      <c r="B13" s="77" t="s">
        <v>44</v>
      </c>
      <c r="C13" s="80" t="s">
        <v>67</v>
      </c>
      <c r="D13" s="10"/>
      <c r="E13" s="9"/>
      <c r="F13" s="122"/>
      <c r="G13" s="83"/>
      <c r="H13" s="10"/>
      <c r="I13" s="9"/>
      <c r="J13" s="122"/>
      <c r="K13" s="122"/>
      <c r="L13" s="10">
        <v>60</v>
      </c>
      <c r="M13" s="9"/>
      <c r="N13" s="122">
        <v>10</v>
      </c>
      <c r="O13" s="117" t="s">
        <v>145</v>
      </c>
      <c r="P13" s="86"/>
      <c r="Q13" s="9"/>
      <c r="R13" s="122"/>
      <c r="S13" s="83"/>
      <c r="T13" s="10"/>
      <c r="U13" s="9"/>
      <c r="V13" s="122"/>
      <c r="W13" s="129"/>
      <c r="X13" s="51">
        <f t="shared" si="0"/>
        <v>60</v>
      </c>
      <c r="Y13" s="22" t="str">
        <f t="shared" si="0"/>
        <v/>
      </c>
      <c r="Z13" s="22">
        <f t="shared" si="0"/>
        <v>10</v>
      </c>
      <c r="AA13" s="120" t="s">
        <v>93</v>
      </c>
      <c r="AB13" s="228" t="s">
        <v>156</v>
      </c>
      <c r="AC13" s="340" t="s">
        <v>100</v>
      </c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2"/>
    </row>
    <row r="14" spans="1:41" ht="15.75" customHeight="1" x14ac:dyDescent="0.25">
      <c r="A14" s="78" t="s">
        <v>116</v>
      </c>
      <c r="B14" s="77" t="s">
        <v>44</v>
      </c>
      <c r="C14" s="80" t="s">
        <v>68</v>
      </c>
      <c r="D14" s="10"/>
      <c r="E14" s="9"/>
      <c r="F14" s="122"/>
      <c r="G14" s="83"/>
      <c r="H14" s="10"/>
      <c r="I14" s="9">
        <v>60</v>
      </c>
      <c r="J14" s="122">
        <v>12</v>
      </c>
      <c r="K14" s="122" t="s">
        <v>147</v>
      </c>
      <c r="L14" s="10"/>
      <c r="M14" s="9"/>
      <c r="N14" s="122"/>
      <c r="O14" s="117"/>
      <c r="P14" s="86"/>
      <c r="Q14" s="9"/>
      <c r="R14" s="122"/>
      <c r="S14" s="83"/>
      <c r="T14" s="10"/>
      <c r="U14" s="9"/>
      <c r="V14" s="122"/>
      <c r="W14" s="129"/>
      <c r="X14" s="51" t="str">
        <f t="shared" si="0"/>
        <v/>
      </c>
      <c r="Y14" s="22">
        <f t="shared" si="0"/>
        <v>60</v>
      </c>
      <c r="Z14" s="22">
        <f t="shared" si="0"/>
        <v>12</v>
      </c>
      <c r="AA14" s="120" t="s">
        <v>93</v>
      </c>
      <c r="AB14" s="228" t="s">
        <v>156</v>
      </c>
      <c r="AC14" s="340" t="s">
        <v>100</v>
      </c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2"/>
    </row>
    <row r="15" spans="1:41" ht="15.75" customHeight="1" x14ac:dyDescent="0.25">
      <c r="A15" s="78" t="s">
        <v>117</v>
      </c>
      <c r="B15" s="77" t="s">
        <v>44</v>
      </c>
      <c r="C15" s="80" t="s">
        <v>69</v>
      </c>
      <c r="D15" s="10"/>
      <c r="E15" s="9"/>
      <c r="F15" s="122"/>
      <c r="G15" s="83"/>
      <c r="H15" s="10"/>
      <c r="I15" s="9"/>
      <c r="J15" s="122"/>
      <c r="K15" s="122"/>
      <c r="L15" s="10"/>
      <c r="M15" s="9">
        <v>100</v>
      </c>
      <c r="N15" s="122">
        <v>16</v>
      </c>
      <c r="O15" s="117" t="s">
        <v>147</v>
      </c>
      <c r="P15" s="86"/>
      <c r="Q15" s="9"/>
      <c r="R15" s="122"/>
      <c r="S15" s="83"/>
      <c r="T15" s="10"/>
      <c r="U15" s="9"/>
      <c r="V15" s="122"/>
      <c r="W15" s="129"/>
      <c r="X15" s="51" t="str">
        <f t="shared" si="0"/>
        <v/>
      </c>
      <c r="Y15" s="22">
        <f t="shared" si="0"/>
        <v>100</v>
      </c>
      <c r="Z15" s="22">
        <f t="shared" si="0"/>
        <v>16</v>
      </c>
      <c r="AA15" s="120" t="s">
        <v>93</v>
      </c>
      <c r="AB15" s="228" t="s">
        <v>156</v>
      </c>
      <c r="AC15" s="340" t="s">
        <v>100</v>
      </c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2"/>
    </row>
    <row r="16" spans="1:41" ht="15.75" customHeight="1" thickBot="1" x14ac:dyDescent="0.3">
      <c r="A16" s="78"/>
      <c r="B16" s="81" t="s">
        <v>44</v>
      </c>
      <c r="C16" s="82"/>
      <c r="D16" s="10"/>
      <c r="E16" s="9"/>
      <c r="F16" s="122"/>
      <c r="G16" s="83"/>
      <c r="H16" s="10"/>
      <c r="I16" s="9"/>
      <c r="J16" s="122"/>
      <c r="K16" s="83"/>
      <c r="L16" s="10"/>
      <c r="M16" s="9"/>
      <c r="N16" s="122"/>
      <c r="O16" s="104"/>
      <c r="P16" s="86"/>
      <c r="Q16" s="9"/>
      <c r="R16" s="122"/>
      <c r="S16" s="83"/>
      <c r="T16" s="10"/>
      <c r="U16" s="9"/>
      <c r="V16" s="122"/>
      <c r="W16" s="129"/>
      <c r="X16" s="51" t="str">
        <f t="shared" si="0"/>
        <v/>
      </c>
      <c r="Y16" s="22" t="str">
        <f t="shared" si="0"/>
        <v/>
      </c>
      <c r="Z16" s="22" t="str">
        <f t="shared" si="0"/>
        <v/>
      </c>
      <c r="AA16" s="23" t="s">
        <v>36</v>
      </c>
      <c r="AB16" s="216"/>
      <c r="AC16" s="343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5"/>
    </row>
    <row r="17" spans="1:41" s="11" customFormat="1" ht="15.75" customHeight="1" thickTop="1" thickBot="1" x14ac:dyDescent="0.3">
      <c r="A17" s="206"/>
      <c r="B17" s="207"/>
      <c r="C17" s="158" t="s">
        <v>16</v>
      </c>
      <c r="D17" s="134">
        <f>SUM(D12:D16)</f>
        <v>0</v>
      </c>
      <c r="E17" s="134">
        <f>SUM(E12:E16)</f>
        <v>0</v>
      </c>
      <c r="F17" s="134">
        <f>SUM(F12:F16)</f>
        <v>0</v>
      </c>
      <c r="G17" s="135" t="s">
        <v>36</v>
      </c>
      <c r="H17" s="136">
        <f>SUM(H12:H16)</f>
        <v>100</v>
      </c>
      <c r="I17" s="134">
        <f>SUM(I12:I16)</f>
        <v>60</v>
      </c>
      <c r="J17" s="134">
        <f>SUM(J12:J16)</f>
        <v>30</v>
      </c>
      <c r="K17" s="135" t="s">
        <v>36</v>
      </c>
      <c r="L17" s="133">
        <f>SUM(L12:L16)</f>
        <v>60</v>
      </c>
      <c r="M17" s="134">
        <f>SUM(M12:M16)</f>
        <v>100</v>
      </c>
      <c r="N17" s="134">
        <f>SUM(N12:N16)</f>
        <v>26</v>
      </c>
      <c r="O17" s="135" t="s">
        <v>36</v>
      </c>
      <c r="P17" s="136">
        <f>SUM(P12:P16)</f>
        <v>0</v>
      </c>
      <c r="Q17" s="134">
        <f>SUM(Q12:Q16)</f>
        <v>0</v>
      </c>
      <c r="R17" s="134">
        <f>SUM(R12:R16)</f>
        <v>0</v>
      </c>
      <c r="S17" s="135" t="s">
        <v>36</v>
      </c>
      <c r="T17" s="133">
        <f>SUM(T12:T16)</f>
        <v>0</v>
      </c>
      <c r="U17" s="134">
        <f>SUM(U12:U16)</f>
        <v>0</v>
      </c>
      <c r="V17" s="134">
        <f>SUM(V12:V16)</f>
        <v>0</v>
      </c>
      <c r="W17" s="138" t="s">
        <v>36</v>
      </c>
      <c r="X17" s="136">
        <f>SUM(X12:X16)</f>
        <v>160</v>
      </c>
      <c r="Y17" s="134">
        <f>SUM(Y12:Y16)</f>
        <v>160</v>
      </c>
      <c r="Z17" s="134">
        <f>SUM(Z12:Z16)</f>
        <v>56</v>
      </c>
      <c r="AA17" s="135" t="s">
        <v>36</v>
      </c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</row>
    <row r="18" spans="1:41" s="11" customFormat="1" ht="15.75" customHeight="1" thickBot="1" x14ac:dyDescent="0.3">
      <c r="A18" s="208"/>
      <c r="B18" s="140"/>
      <c r="C18" s="141" t="s">
        <v>23</v>
      </c>
      <c r="D18" s="159">
        <f>D10+D17</f>
        <v>114</v>
      </c>
      <c r="E18" s="160">
        <f>E10+E17</f>
        <v>46</v>
      </c>
      <c r="F18" s="160">
        <f>F10+F17</f>
        <v>30</v>
      </c>
      <c r="G18" s="161" t="s">
        <v>36</v>
      </c>
      <c r="H18" s="159">
        <f>H10+H17</f>
        <v>100</v>
      </c>
      <c r="I18" s="160">
        <f>I10+I17</f>
        <v>60</v>
      </c>
      <c r="J18" s="160">
        <f>J10+J17</f>
        <v>30</v>
      </c>
      <c r="K18" s="161" t="s">
        <v>36</v>
      </c>
      <c r="L18" s="159">
        <f>L10+L17</f>
        <v>60</v>
      </c>
      <c r="M18" s="160">
        <f>M10+M17</f>
        <v>110</v>
      </c>
      <c r="N18" s="160">
        <f>N10+N17</f>
        <v>30</v>
      </c>
      <c r="O18" s="161" t="s">
        <v>36</v>
      </c>
      <c r="P18" s="159" t="e">
        <f>P10+P17</f>
        <v>#REF!</v>
      </c>
      <c r="Q18" s="160" t="e">
        <f>Q10+Q17</f>
        <v>#REF!</v>
      </c>
      <c r="R18" s="160" t="e">
        <f>R10+R17</f>
        <v>#REF!</v>
      </c>
      <c r="S18" s="161" t="s">
        <v>36</v>
      </c>
      <c r="T18" s="159" t="e">
        <f>T10+T17</f>
        <v>#REF!</v>
      </c>
      <c r="U18" s="160" t="e">
        <f>U10+U17</f>
        <v>#REF!</v>
      </c>
      <c r="V18" s="160" t="e">
        <f>V10+V17</f>
        <v>#REF!</v>
      </c>
      <c r="W18" s="162" t="s">
        <v>36</v>
      </c>
      <c r="X18" s="163">
        <f>X10+X17</f>
        <v>274</v>
      </c>
      <c r="Y18" s="160">
        <f>Y10+Y17</f>
        <v>216</v>
      </c>
      <c r="Z18" s="160">
        <f>Z10+Z17</f>
        <v>90</v>
      </c>
      <c r="AA18" s="165">
        <f>AA34+AA10</f>
        <v>8</v>
      </c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</row>
    <row r="19" spans="1:41" s="11" customFormat="1" ht="18" thickBot="1" x14ac:dyDescent="0.35">
      <c r="A19" s="349"/>
      <c r="B19" s="350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72"/>
      <c r="Y19" s="73"/>
      <c r="Z19" s="73"/>
      <c r="AA19" s="74"/>
    </row>
    <row r="20" spans="1:41" ht="15.75" customHeight="1" thickBot="1" x14ac:dyDescent="0.35">
      <c r="A20" s="105"/>
      <c r="B20" s="106"/>
      <c r="C20" s="33" t="s">
        <v>19</v>
      </c>
      <c r="D20" s="34">
        <f>D18</f>
        <v>114</v>
      </c>
      <c r="E20" s="34">
        <f>E18</f>
        <v>46</v>
      </c>
      <c r="F20" s="36" t="s">
        <v>36</v>
      </c>
      <c r="G20" s="37" t="s">
        <v>36</v>
      </c>
      <c r="H20" s="34">
        <f>H18</f>
        <v>100</v>
      </c>
      <c r="I20" s="34">
        <f>I18</f>
        <v>60</v>
      </c>
      <c r="J20" s="36" t="s">
        <v>36</v>
      </c>
      <c r="K20" s="37" t="s">
        <v>36</v>
      </c>
      <c r="L20" s="34">
        <f>L18</f>
        <v>60</v>
      </c>
      <c r="M20" s="34">
        <f>M18</f>
        <v>110</v>
      </c>
      <c r="N20" s="36" t="s">
        <v>36</v>
      </c>
      <c r="O20" s="37" t="s">
        <v>36</v>
      </c>
      <c r="P20" s="34" t="e">
        <f>P18+#REF!</f>
        <v>#REF!</v>
      </c>
      <c r="Q20" s="35" t="e">
        <f>Q18+#REF!</f>
        <v>#REF!</v>
      </c>
      <c r="R20" s="36" t="s">
        <v>36</v>
      </c>
      <c r="S20" s="37" t="s">
        <v>36</v>
      </c>
      <c r="T20" s="34" t="e">
        <f>T18+#REF!</f>
        <v>#REF!</v>
      </c>
      <c r="U20" s="35" t="e">
        <f>U18+#REF!</f>
        <v>#REF!</v>
      </c>
      <c r="V20" s="36" t="s">
        <v>36</v>
      </c>
      <c r="W20" s="38" t="s">
        <v>36</v>
      </c>
      <c r="X20" s="107">
        <f>IF(D20+H20+L20=0,"",D20+H20+L20)</f>
        <v>274</v>
      </c>
      <c r="Y20" s="108">
        <f>IF(E20+I20+M20=0,"",E20+I20+M20)</f>
        <v>216</v>
      </c>
      <c r="Z20" s="110" t="s">
        <v>36</v>
      </c>
      <c r="AA20" s="109" t="s">
        <v>36</v>
      </c>
    </row>
    <row r="21" spans="1:41" s="4" customFormat="1" ht="9.9499999999999993" customHeight="1" thickTop="1" x14ac:dyDescent="0.2">
      <c r="A21" s="316"/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47"/>
      <c r="S21" s="347"/>
      <c r="T21" s="347"/>
      <c r="U21" s="347"/>
      <c r="V21" s="347"/>
      <c r="W21" s="348"/>
      <c r="X21" s="61"/>
      <c r="Y21" s="62"/>
      <c r="Z21" s="62"/>
      <c r="AA21" s="63"/>
    </row>
    <row r="22" spans="1:41" s="4" customFormat="1" ht="15.75" customHeight="1" x14ac:dyDescent="0.25">
      <c r="A22" s="276" t="s">
        <v>43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151"/>
      <c r="Y22" s="152"/>
      <c r="Z22" s="152"/>
      <c r="AA22" s="166"/>
    </row>
    <row r="23" spans="1:41" s="4" customFormat="1" ht="15.75" customHeight="1" x14ac:dyDescent="0.25">
      <c r="A23" s="16"/>
      <c r="B23" s="150"/>
      <c r="C23" s="15" t="s">
        <v>29</v>
      </c>
      <c r="D23" s="47"/>
      <c r="E23" s="48"/>
      <c r="F23" s="22"/>
      <c r="G23" s="39">
        <f>COUNTIF(G12:G19,"A")</f>
        <v>0</v>
      </c>
      <c r="H23" s="47"/>
      <c r="I23" s="48"/>
      <c r="J23" s="22"/>
      <c r="K23" s="39">
        <f>COUNTIF(K12:K19,"A")</f>
        <v>0</v>
      </c>
      <c r="L23" s="47"/>
      <c r="M23" s="48"/>
      <c r="N23" s="22"/>
      <c r="O23" s="39">
        <f>COUNTIF(O12:O19,"A")</f>
        <v>0</v>
      </c>
      <c r="P23" s="47"/>
      <c r="Q23" s="48"/>
      <c r="R23" s="22"/>
      <c r="S23" s="39">
        <f>COUNTIF(S12:S19,"A")</f>
        <v>0</v>
      </c>
      <c r="T23" s="47"/>
      <c r="U23" s="48"/>
      <c r="V23" s="22"/>
      <c r="W23" s="47">
        <f>COUNTIF(W12:W19,"A")</f>
        <v>0</v>
      </c>
      <c r="X23" s="151"/>
      <c r="Y23" s="152"/>
      <c r="Z23" s="153"/>
      <c r="AA23" s="154">
        <f t="shared" ref="AA23:AA33" si="1">SUM(D23:W23)</f>
        <v>0</v>
      </c>
    </row>
    <row r="24" spans="1:41" s="4" customFormat="1" ht="15.75" customHeight="1" x14ac:dyDescent="0.25">
      <c r="A24" s="16"/>
      <c r="B24" s="150"/>
      <c r="C24" s="15" t="s">
        <v>30</v>
      </c>
      <c r="D24" s="47"/>
      <c r="E24" s="48"/>
      <c r="F24" s="22"/>
      <c r="G24" s="39">
        <f>COUNTIF(G12:G19,"B")</f>
        <v>0</v>
      </c>
      <c r="H24" s="47"/>
      <c r="I24" s="48"/>
      <c r="J24" s="22"/>
      <c r="K24" s="39">
        <f>COUNTIF(K12:K19,"B")</f>
        <v>0</v>
      </c>
      <c r="L24" s="47"/>
      <c r="M24" s="48"/>
      <c r="N24" s="22"/>
      <c r="O24" s="39">
        <f>COUNTIF(O12:O19,"B")</f>
        <v>0</v>
      </c>
      <c r="P24" s="47"/>
      <c r="Q24" s="48"/>
      <c r="R24" s="22"/>
      <c r="S24" s="39">
        <f>COUNTIF(S12:S19,"B")</f>
        <v>0</v>
      </c>
      <c r="T24" s="47"/>
      <c r="U24" s="48"/>
      <c r="V24" s="22"/>
      <c r="W24" s="47">
        <f>COUNTIF(W12:W19,"B")</f>
        <v>0</v>
      </c>
      <c r="X24" s="151"/>
      <c r="Y24" s="152"/>
      <c r="Z24" s="153"/>
      <c r="AA24" s="154">
        <f t="shared" si="1"/>
        <v>0</v>
      </c>
    </row>
    <row r="25" spans="1:41" s="4" customFormat="1" ht="15.75" customHeight="1" x14ac:dyDescent="0.25">
      <c r="A25" s="16"/>
      <c r="B25" s="150"/>
      <c r="C25" s="15" t="s">
        <v>31</v>
      </c>
      <c r="D25" s="47"/>
      <c r="E25" s="48"/>
      <c r="F25" s="22"/>
      <c r="G25" s="39">
        <f>COUNTIF(G12:G19,"F")</f>
        <v>0</v>
      </c>
      <c r="H25" s="47"/>
      <c r="I25" s="48"/>
      <c r="J25" s="22"/>
      <c r="K25" s="39">
        <f>COUNTIF(K12:K19,"F")</f>
        <v>0</v>
      </c>
      <c r="L25" s="47"/>
      <c r="M25" s="48"/>
      <c r="N25" s="22"/>
      <c r="O25" s="39">
        <f>COUNTIF(O12:O19,"F")</f>
        <v>0</v>
      </c>
      <c r="P25" s="47"/>
      <c r="Q25" s="48"/>
      <c r="R25" s="22"/>
      <c r="S25" s="39">
        <f>COUNTIF(S12:S19,"F")</f>
        <v>0</v>
      </c>
      <c r="T25" s="47"/>
      <c r="U25" s="48"/>
      <c r="V25" s="22"/>
      <c r="W25" s="47">
        <f>COUNTIF(W12:W19,"F")</f>
        <v>0</v>
      </c>
      <c r="X25" s="151"/>
      <c r="Y25" s="152"/>
      <c r="Z25" s="153"/>
      <c r="AA25" s="154">
        <f t="shared" si="1"/>
        <v>0</v>
      </c>
    </row>
    <row r="26" spans="1:41" s="4" customFormat="1" ht="15.75" customHeight="1" x14ac:dyDescent="0.25">
      <c r="A26" s="16"/>
      <c r="B26" s="150"/>
      <c r="C26" s="15" t="s">
        <v>32</v>
      </c>
      <c r="D26" s="47"/>
      <c r="E26" s="48"/>
      <c r="F26" s="22"/>
      <c r="G26" s="39">
        <f>COUNTIF(G12:G19,"F(Z)")</f>
        <v>0</v>
      </c>
      <c r="H26" s="47"/>
      <c r="I26" s="48"/>
      <c r="J26" s="22"/>
      <c r="K26" s="39">
        <f>COUNTIF(K12:K19,"F(Z)")</f>
        <v>0</v>
      </c>
      <c r="L26" s="47"/>
      <c r="M26" s="48"/>
      <c r="N26" s="22"/>
      <c r="O26" s="39">
        <f>COUNTIF(O12:O19,"F(Z)")</f>
        <v>0</v>
      </c>
      <c r="P26" s="47"/>
      <c r="Q26" s="48"/>
      <c r="R26" s="22"/>
      <c r="S26" s="39">
        <f>COUNTIF(S12:S19,"F(Z)")</f>
        <v>0</v>
      </c>
      <c r="T26" s="47"/>
      <c r="U26" s="48"/>
      <c r="V26" s="22"/>
      <c r="W26" s="47">
        <f>COUNTIF(W12:W19,"F(Z)")</f>
        <v>0</v>
      </c>
      <c r="X26" s="151"/>
      <c r="Y26" s="152"/>
      <c r="Z26" s="153"/>
      <c r="AA26" s="154">
        <f t="shared" si="1"/>
        <v>0</v>
      </c>
    </row>
    <row r="27" spans="1:41" s="4" customFormat="1" ht="15.75" customHeight="1" x14ac:dyDescent="0.25">
      <c r="A27" s="16"/>
      <c r="B27" s="150"/>
      <c r="C27" s="15" t="s">
        <v>18</v>
      </c>
      <c r="D27" s="47"/>
      <c r="E27" s="48"/>
      <c r="F27" s="22"/>
      <c r="G27" s="39">
        <f>COUNTIF(G12:G19,"G")</f>
        <v>0</v>
      </c>
      <c r="H27" s="47"/>
      <c r="I27" s="48"/>
      <c r="J27" s="22"/>
      <c r="K27" s="39">
        <f>COUNTIF(K12:K19,"G")</f>
        <v>0</v>
      </c>
      <c r="L27" s="47"/>
      <c r="M27" s="48"/>
      <c r="N27" s="22"/>
      <c r="O27" s="39">
        <f>COUNTIF(O12:O19,"G")</f>
        <v>0</v>
      </c>
      <c r="P27" s="47"/>
      <c r="Q27" s="48"/>
      <c r="R27" s="22"/>
      <c r="S27" s="39">
        <f>COUNTIF(S12:S19,"G")</f>
        <v>0</v>
      </c>
      <c r="T27" s="47"/>
      <c r="U27" s="48"/>
      <c r="V27" s="22"/>
      <c r="W27" s="47">
        <f>COUNTIF(W12:W19,"G")</f>
        <v>0</v>
      </c>
      <c r="X27" s="151"/>
      <c r="Y27" s="152"/>
      <c r="Z27" s="153"/>
      <c r="AA27" s="154">
        <f t="shared" si="1"/>
        <v>0</v>
      </c>
    </row>
    <row r="28" spans="1:41" s="4" customFormat="1" ht="15.75" customHeight="1" x14ac:dyDescent="0.25">
      <c r="A28" s="16"/>
      <c r="B28" s="150"/>
      <c r="C28" s="15" t="s">
        <v>33</v>
      </c>
      <c r="D28" s="47"/>
      <c r="E28" s="48"/>
      <c r="F28" s="22"/>
      <c r="G28" s="39">
        <f>COUNTIF(G12:G19,"G(Z)")</f>
        <v>0</v>
      </c>
      <c r="H28" s="47"/>
      <c r="I28" s="48"/>
      <c r="J28" s="22"/>
      <c r="K28" s="39">
        <v>1</v>
      </c>
      <c r="L28" s="47"/>
      <c r="M28" s="48"/>
      <c r="N28" s="22"/>
      <c r="O28" s="39">
        <v>1</v>
      </c>
      <c r="P28" s="47"/>
      <c r="Q28" s="48"/>
      <c r="R28" s="22"/>
      <c r="S28" s="39">
        <f>COUNTIF(S12:S19,"G(Z)")</f>
        <v>0</v>
      </c>
      <c r="T28" s="47"/>
      <c r="U28" s="48"/>
      <c r="V28" s="22"/>
      <c r="W28" s="47">
        <f>COUNTIF(W12:W19,"G(Z)")</f>
        <v>0</v>
      </c>
      <c r="X28" s="151"/>
      <c r="Y28" s="152"/>
      <c r="Z28" s="153"/>
      <c r="AA28" s="154">
        <f t="shared" si="1"/>
        <v>2</v>
      </c>
    </row>
    <row r="29" spans="1:41" s="4" customFormat="1" ht="15.75" customHeight="1" x14ac:dyDescent="0.25">
      <c r="A29" s="16"/>
      <c r="B29" s="150"/>
      <c r="C29" s="15" t="s">
        <v>150</v>
      </c>
      <c r="D29" s="47"/>
      <c r="E29" s="48"/>
      <c r="F29" s="22"/>
      <c r="G29" s="39">
        <f>COUNTIF(G12:G19,"V")</f>
        <v>0</v>
      </c>
      <c r="H29" s="47"/>
      <c r="I29" s="48"/>
      <c r="J29" s="22"/>
      <c r="K29" s="39">
        <f>COUNTIF(K12:K19,"V")</f>
        <v>0</v>
      </c>
      <c r="L29" s="47"/>
      <c r="M29" s="48"/>
      <c r="N29" s="22"/>
      <c r="O29" s="39">
        <f>COUNTIF(O12:O19,"V")</f>
        <v>0</v>
      </c>
      <c r="P29" s="47"/>
      <c r="Q29" s="48"/>
      <c r="R29" s="22"/>
      <c r="S29" s="39">
        <f>COUNTIF(S12:S19,"V")</f>
        <v>0</v>
      </c>
      <c r="T29" s="47"/>
      <c r="U29" s="48"/>
      <c r="V29" s="22"/>
      <c r="W29" s="47">
        <f>COUNTIF(W12:W19,"V")</f>
        <v>0</v>
      </c>
      <c r="X29" s="151"/>
      <c r="Y29" s="152"/>
      <c r="Z29" s="153"/>
      <c r="AA29" s="154">
        <f t="shared" si="1"/>
        <v>0</v>
      </c>
    </row>
    <row r="30" spans="1:41" s="4" customFormat="1" ht="15.75" customHeight="1" x14ac:dyDescent="0.25">
      <c r="A30" s="16"/>
      <c r="B30" s="150"/>
      <c r="C30" s="15" t="s">
        <v>151</v>
      </c>
      <c r="D30" s="47"/>
      <c r="E30" s="48"/>
      <c r="F30" s="22"/>
      <c r="G30" s="39">
        <v>0</v>
      </c>
      <c r="H30" s="47"/>
      <c r="I30" s="48"/>
      <c r="J30" s="22"/>
      <c r="K30" s="39">
        <v>1</v>
      </c>
      <c r="L30" s="47"/>
      <c r="M30" s="48"/>
      <c r="N30" s="22"/>
      <c r="O30" s="39">
        <v>1</v>
      </c>
      <c r="P30" s="47"/>
      <c r="Q30" s="48"/>
      <c r="R30" s="22"/>
      <c r="S30" s="39">
        <f>COUNTIF(S12:S19,"V(Z)")</f>
        <v>0</v>
      </c>
      <c r="T30" s="47"/>
      <c r="U30" s="48"/>
      <c r="V30" s="22"/>
      <c r="W30" s="47">
        <f>COUNTIF(W12:W19,"V(Z)")</f>
        <v>0</v>
      </c>
      <c r="X30" s="151"/>
      <c r="Y30" s="152"/>
      <c r="Z30" s="153"/>
      <c r="AA30" s="154">
        <f t="shared" si="1"/>
        <v>2</v>
      </c>
    </row>
    <row r="31" spans="1:41" s="4" customFormat="1" ht="15.75" customHeight="1" x14ac:dyDescent="0.25">
      <c r="A31" s="16"/>
      <c r="B31" s="150"/>
      <c r="C31" s="15" t="s">
        <v>34</v>
      </c>
      <c r="D31" s="47"/>
      <c r="E31" s="48"/>
      <c r="F31" s="22"/>
      <c r="G31" s="39">
        <f>COUNTIF(G12:G19,"AV")</f>
        <v>0</v>
      </c>
      <c r="H31" s="47"/>
      <c r="I31" s="48"/>
      <c r="J31" s="22"/>
      <c r="K31" s="39">
        <f>COUNTIF(K12:K19,"AV")</f>
        <v>0</v>
      </c>
      <c r="L31" s="47"/>
      <c r="M31" s="48"/>
      <c r="N31" s="22"/>
      <c r="O31" s="39">
        <f>COUNTIF(O12:O19,"AV")</f>
        <v>0</v>
      </c>
      <c r="P31" s="47"/>
      <c r="Q31" s="48"/>
      <c r="R31" s="22"/>
      <c r="S31" s="39">
        <f>COUNTIF(S12:S19,"AV")</f>
        <v>0</v>
      </c>
      <c r="T31" s="47"/>
      <c r="U31" s="48"/>
      <c r="V31" s="22"/>
      <c r="W31" s="47">
        <f>COUNTIF(W12:W19,"AV")</f>
        <v>0</v>
      </c>
      <c r="X31" s="151"/>
      <c r="Y31" s="152"/>
      <c r="Z31" s="153"/>
      <c r="AA31" s="154">
        <f t="shared" si="1"/>
        <v>0</v>
      </c>
    </row>
    <row r="32" spans="1:41" s="4" customFormat="1" ht="15.75" customHeight="1" x14ac:dyDescent="0.25">
      <c r="A32" s="16"/>
      <c r="B32" s="150"/>
      <c r="C32" s="15" t="s">
        <v>42</v>
      </c>
      <c r="D32" s="47"/>
      <c r="E32" s="48"/>
      <c r="F32" s="22"/>
      <c r="G32" s="39">
        <f>COUNTIF(G12:G19,"KO")</f>
        <v>0</v>
      </c>
      <c r="H32" s="47"/>
      <c r="I32" s="48"/>
      <c r="J32" s="22"/>
      <c r="K32" s="39">
        <f>COUNTIF(K12:K19,"KO")</f>
        <v>0</v>
      </c>
      <c r="L32" s="47"/>
      <c r="M32" s="48"/>
      <c r="N32" s="22"/>
      <c r="O32" s="39">
        <f>COUNTIF(O12:O19,"KO")</f>
        <v>0</v>
      </c>
      <c r="P32" s="47"/>
      <c r="Q32" s="48"/>
      <c r="R32" s="22"/>
      <c r="S32" s="39">
        <f>COUNTIF(S12:S19,"KO")</f>
        <v>0</v>
      </c>
      <c r="T32" s="47"/>
      <c r="U32" s="48"/>
      <c r="V32" s="22"/>
      <c r="W32" s="47">
        <f>COUNTIF(W12:W19,"KO")</f>
        <v>0</v>
      </c>
      <c r="X32" s="151"/>
      <c r="Y32" s="152"/>
      <c r="Z32" s="153"/>
      <c r="AA32" s="154">
        <f t="shared" si="1"/>
        <v>0</v>
      </c>
    </row>
    <row r="33" spans="1:27" s="4" customFormat="1" ht="15.75" customHeight="1" x14ac:dyDescent="0.25">
      <c r="A33" s="16"/>
      <c r="B33" s="15"/>
      <c r="C33" s="15" t="s">
        <v>35</v>
      </c>
      <c r="D33" s="155"/>
      <c r="E33" s="152"/>
      <c r="F33" s="153"/>
      <c r="G33" s="39">
        <f>COUNTIF(G12:G19,"Z")</f>
        <v>0</v>
      </c>
      <c r="H33" s="155"/>
      <c r="I33" s="152"/>
      <c r="J33" s="153"/>
      <c r="K33" s="39">
        <v>2</v>
      </c>
      <c r="L33" s="155"/>
      <c r="M33" s="152"/>
      <c r="N33" s="153"/>
      <c r="O33" s="39">
        <v>2</v>
      </c>
      <c r="P33" s="155"/>
      <c r="Q33" s="152"/>
      <c r="R33" s="153"/>
      <c r="S33" s="39">
        <f>COUNTIF(S12:S19,"Z")</f>
        <v>0</v>
      </c>
      <c r="T33" s="155"/>
      <c r="U33" s="152"/>
      <c r="V33" s="153"/>
      <c r="W33" s="47">
        <f>COUNTIF(W12:W19,"Z")</f>
        <v>0</v>
      </c>
      <c r="X33" s="151"/>
      <c r="Y33" s="152"/>
      <c r="Z33" s="153"/>
      <c r="AA33" s="154">
        <f t="shared" si="1"/>
        <v>4</v>
      </c>
    </row>
    <row r="34" spans="1:27" s="4" customFormat="1" ht="15.75" customHeight="1" x14ac:dyDescent="0.25">
      <c r="A34" s="273" t="s">
        <v>17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5"/>
      <c r="X34" s="299" t="s">
        <v>21</v>
      </c>
      <c r="Y34" s="300"/>
      <c r="Z34" s="301"/>
      <c r="AA34" s="154">
        <f>SUM(AA23:AA33)</f>
        <v>8</v>
      </c>
    </row>
    <row r="35" spans="1:27" s="4" customFormat="1" ht="15.75" customHeight="1" x14ac:dyDescent="0.2">
      <c r="A35" s="266"/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8"/>
      <c r="X35" s="31"/>
      <c r="Y35" s="25"/>
      <c r="Z35" s="25"/>
      <c r="AA35" s="28"/>
    </row>
    <row r="36" spans="1:27" s="4" customFormat="1" ht="15.75" customHeight="1" x14ac:dyDescent="0.2">
      <c r="A36" s="266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8"/>
      <c r="X36" s="31"/>
      <c r="Y36" s="25"/>
      <c r="Z36" s="25"/>
      <c r="AA36" s="29"/>
    </row>
    <row r="37" spans="1:27" s="4" customFormat="1" ht="15.75" customHeight="1" thickBot="1" x14ac:dyDescent="0.25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7"/>
      <c r="X37" s="32"/>
      <c r="Y37" s="27"/>
      <c r="Z37" s="27"/>
      <c r="AA37" s="30"/>
    </row>
    <row r="38" spans="1:27" s="4" customFormat="1" ht="15.75" customHeight="1" thickTop="1" x14ac:dyDescent="0.25">
      <c r="A38" s="3"/>
      <c r="B38" s="6"/>
      <c r="C38" s="6"/>
    </row>
    <row r="39" spans="1:27" s="4" customFormat="1" ht="15.75" customHeight="1" x14ac:dyDescent="0.25">
      <c r="A39" s="3"/>
      <c r="B39" s="6"/>
      <c r="C39" s="6"/>
    </row>
    <row r="40" spans="1:27" s="4" customFormat="1" ht="15.75" customHeight="1" x14ac:dyDescent="0.25">
      <c r="A40" s="3"/>
      <c r="B40" s="6"/>
      <c r="C40" s="6"/>
    </row>
    <row r="41" spans="1:27" s="4" customFormat="1" ht="15.75" customHeight="1" x14ac:dyDescent="0.25">
      <c r="A41" s="3"/>
      <c r="B41" s="6"/>
      <c r="C41" s="6"/>
    </row>
    <row r="42" spans="1:27" s="4" customFormat="1" ht="15.75" customHeight="1" x14ac:dyDescent="0.25">
      <c r="A42" s="3"/>
      <c r="B42" s="6"/>
      <c r="C42" s="6"/>
    </row>
    <row r="43" spans="1:27" s="4" customFormat="1" ht="15.75" customHeight="1" x14ac:dyDescent="0.25">
      <c r="A43" s="3"/>
      <c r="B43" s="6"/>
      <c r="C43" s="6"/>
    </row>
    <row r="44" spans="1:27" s="4" customFormat="1" ht="15.75" customHeight="1" x14ac:dyDescent="0.25">
      <c r="A44" s="3"/>
      <c r="B44" s="6"/>
      <c r="C44" s="6"/>
    </row>
    <row r="45" spans="1:27" s="4" customFormat="1" ht="15.75" customHeight="1" x14ac:dyDescent="0.25">
      <c r="A45" s="3"/>
      <c r="B45" s="6"/>
      <c r="C45" s="6"/>
    </row>
    <row r="46" spans="1:27" s="4" customFormat="1" ht="15.75" customHeight="1" x14ac:dyDescent="0.25">
      <c r="A46" s="3"/>
      <c r="B46" s="6"/>
      <c r="C46" s="6"/>
    </row>
    <row r="47" spans="1:27" s="4" customFormat="1" ht="15.75" customHeight="1" x14ac:dyDescent="0.25">
      <c r="A47" s="3"/>
      <c r="B47" s="6"/>
      <c r="C47" s="6"/>
    </row>
    <row r="48" spans="1:27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5"/>
      <c r="C101" s="5"/>
    </row>
    <row r="102" spans="1:3" s="4" customFormat="1" ht="15.75" customHeight="1" x14ac:dyDescent="0.25">
      <c r="A102" s="3"/>
      <c r="B102" s="5"/>
      <c r="C102" s="5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ht="15.75" customHeight="1" x14ac:dyDescent="0.25">
      <c r="A110" s="7"/>
      <c r="B110" s="2"/>
      <c r="C110" s="2"/>
    </row>
    <row r="111" spans="1:3" ht="15.75" customHeight="1" x14ac:dyDescent="0.25">
      <c r="A111" s="7"/>
      <c r="B111" s="2"/>
      <c r="C111" s="2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x14ac:dyDescent="0.25">
      <c r="A144" s="7"/>
      <c r="B144" s="2"/>
      <c r="C144" s="2"/>
    </row>
    <row r="145" spans="1:3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</sheetData>
  <sheetProtection selectLockedCells="1"/>
  <protectedRanges>
    <protectedRange sqref="C33" name="Tartomány4_1_2_2"/>
    <protectedRange sqref="C22" name="Tartomány4_1"/>
    <protectedRange sqref="C12" name="Tartomány1_2_1_1_1"/>
  </protectedRanges>
  <mergeCells count="44">
    <mergeCell ref="AC13:AO13"/>
    <mergeCell ref="AC14:AO14"/>
    <mergeCell ref="AC15:AO15"/>
    <mergeCell ref="AC16:AO16"/>
    <mergeCell ref="AB6:AB9"/>
    <mergeCell ref="AC6:AO9"/>
    <mergeCell ref="AC10:AO10"/>
    <mergeCell ref="AC11:AO11"/>
    <mergeCell ref="AC12:AO12"/>
    <mergeCell ref="A19:W19"/>
    <mergeCell ref="G8:G9"/>
    <mergeCell ref="J8:J9"/>
    <mergeCell ref="K8:K9"/>
    <mergeCell ref="N8:N9"/>
    <mergeCell ref="O8:O9"/>
    <mergeCell ref="R8:R9"/>
    <mergeCell ref="A6:A9"/>
    <mergeCell ref="B6:B9"/>
    <mergeCell ref="C6:C9"/>
    <mergeCell ref="F8:F9"/>
    <mergeCell ref="S8:S9"/>
    <mergeCell ref="V8:V9"/>
    <mergeCell ref="W8:W9"/>
    <mergeCell ref="A37:W37"/>
    <mergeCell ref="A21:W21"/>
    <mergeCell ref="A22:W22"/>
    <mergeCell ref="A34:W34"/>
    <mergeCell ref="X34:Z34"/>
    <mergeCell ref="A35:W35"/>
    <mergeCell ref="A36:W36"/>
    <mergeCell ref="Z8:Z9"/>
    <mergeCell ref="AA8:AA9"/>
    <mergeCell ref="A1:W1"/>
    <mergeCell ref="A2:W2"/>
    <mergeCell ref="A3:W3"/>
    <mergeCell ref="A4:W4"/>
    <mergeCell ref="A5:W5"/>
    <mergeCell ref="X6:AA7"/>
    <mergeCell ref="D7:G7"/>
    <mergeCell ref="H7:K7"/>
    <mergeCell ref="L7:O7"/>
    <mergeCell ref="P7:S7"/>
    <mergeCell ref="T7:W7"/>
    <mergeCell ref="D6:W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O206"/>
  <sheetViews>
    <sheetView zoomScale="90" zoomScaleNormal="90" zoomScaleSheetLayoutView="75" workbookViewId="0">
      <selection activeCell="AB12" sqref="AB12:AB15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32.6640625" style="1" bestFit="1" customWidth="1"/>
    <col min="29" max="39" width="1.83203125" style="1" customWidth="1"/>
    <col min="40" max="40" width="2.33203125" style="1" customWidth="1"/>
    <col min="41" max="16384" width="10.6640625" style="1"/>
  </cols>
  <sheetData>
    <row r="1" spans="1:41" ht="21.95" customHeight="1" x14ac:dyDescent="0.2">
      <c r="A1" s="233" t="s">
        <v>20</v>
      </c>
      <c r="B1" s="233"/>
      <c r="C1" s="233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18"/>
      <c r="Y1" s="18"/>
      <c r="Z1" s="18"/>
      <c r="AA1" s="18"/>
    </row>
    <row r="2" spans="1:41" ht="21.95" customHeight="1" x14ac:dyDescent="0.2">
      <c r="A2" s="251" t="s">
        <v>59</v>
      </c>
      <c r="B2" s="251"/>
      <c r="C2" s="251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6"/>
      <c r="Y2" s="26"/>
      <c r="Z2" s="26"/>
      <c r="AA2" s="26"/>
    </row>
    <row r="3" spans="1:41" ht="15.75" customHeight="1" x14ac:dyDescent="0.2">
      <c r="A3" s="327" t="s">
        <v>70</v>
      </c>
      <c r="B3" s="327"/>
      <c r="C3" s="327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25"/>
      <c r="Y3" s="25"/>
      <c r="Z3" s="25"/>
      <c r="AA3" s="25"/>
    </row>
    <row r="4" spans="1:41" ht="15.75" customHeight="1" x14ac:dyDescent="0.2">
      <c r="A4" s="235" t="s">
        <v>87</v>
      </c>
      <c r="B4" s="235"/>
      <c r="C4" s="235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5"/>
      <c r="Y4" s="25"/>
      <c r="Z4" s="25"/>
      <c r="AA4" s="25"/>
    </row>
    <row r="5" spans="1:41" ht="15.75" customHeight="1" thickBot="1" x14ac:dyDescent="0.25">
      <c r="A5" s="253" t="s">
        <v>27</v>
      </c>
      <c r="B5" s="253"/>
      <c r="C5" s="253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7"/>
      <c r="Y5" s="27"/>
      <c r="Z5" s="27"/>
      <c r="AA5" s="27"/>
    </row>
    <row r="6" spans="1:41" ht="15.75" customHeight="1" thickTop="1" thickBot="1" x14ac:dyDescent="0.25">
      <c r="A6" s="258" t="s">
        <v>12</v>
      </c>
      <c r="B6" s="261" t="s">
        <v>13</v>
      </c>
      <c r="C6" s="329" t="s">
        <v>14</v>
      </c>
      <c r="D6" s="264" t="s">
        <v>7</v>
      </c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02" t="s">
        <v>28</v>
      </c>
      <c r="Y6" s="303"/>
      <c r="Z6" s="303"/>
      <c r="AA6" s="319"/>
      <c r="AB6" s="332" t="s">
        <v>95</v>
      </c>
      <c r="AC6" s="287" t="s">
        <v>94</v>
      </c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9"/>
    </row>
    <row r="7" spans="1:41" ht="15.75" customHeight="1" x14ac:dyDescent="0.25">
      <c r="A7" s="259"/>
      <c r="B7" s="262"/>
      <c r="C7" s="330"/>
      <c r="D7" s="321" t="s">
        <v>1</v>
      </c>
      <c r="E7" s="322"/>
      <c r="F7" s="322"/>
      <c r="G7" s="323"/>
      <c r="H7" s="325" t="s">
        <v>2</v>
      </c>
      <c r="I7" s="322"/>
      <c r="J7" s="322"/>
      <c r="K7" s="326"/>
      <c r="L7" s="321" t="s">
        <v>3</v>
      </c>
      <c r="M7" s="322"/>
      <c r="N7" s="322"/>
      <c r="O7" s="323"/>
      <c r="P7" s="321" t="s">
        <v>4</v>
      </c>
      <c r="Q7" s="322"/>
      <c r="R7" s="322"/>
      <c r="S7" s="323"/>
      <c r="T7" s="325" t="s">
        <v>5</v>
      </c>
      <c r="U7" s="322"/>
      <c r="V7" s="322"/>
      <c r="W7" s="326"/>
      <c r="X7" s="304"/>
      <c r="Y7" s="305"/>
      <c r="Z7" s="305"/>
      <c r="AA7" s="320"/>
      <c r="AB7" s="333"/>
      <c r="AC7" s="290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2"/>
    </row>
    <row r="8" spans="1:41" ht="15.75" customHeight="1" x14ac:dyDescent="0.2">
      <c r="A8" s="259"/>
      <c r="B8" s="262"/>
      <c r="C8" s="330"/>
      <c r="D8" s="187" t="s">
        <v>8</v>
      </c>
      <c r="E8" s="187" t="s">
        <v>9</v>
      </c>
      <c r="F8" s="240" t="s">
        <v>6</v>
      </c>
      <c r="G8" s="242" t="s">
        <v>11</v>
      </c>
      <c r="H8" s="187" t="s">
        <v>8</v>
      </c>
      <c r="I8" s="187" t="s">
        <v>9</v>
      </c>
      <c r="J8" s="240" t="s">
        <v>6</v>
      </c>
      <c r="K8" s="242" t="s">
        <v>11</v>
      </c>
      <c r="L8" s="187" t="s">
        <v>8</v>
      </c>
      <c r="M8" s="187" t="s">
        <v>9</v>
      </c>
      <c r="N8" s="240" t="s">
        <v>6</v>
      </c>
      <c r="O8" s="242" t="s">
        <v>11</v>
      </c>
      <c r="P8" s="187" t="s">
        <v>8</v>
      </c>
      <c r="Q8" s="187" t="s">
        <v>9</v>
      </c>
      <c r="R8" s="240" t="s">
        <v>6</v>
      </c>
      <c r="S8" s="242" t="s">
        <v>11</v>
      </c>
      <c r="T8" s="187" t="s">
        <v>8</v>
      </c>
      <c r="U8" s="187" t="s">
        <v>9</v>
      </c>
      <c r="V8" s="240" t="s">
        <v>6</v>
      </c>
      <c r="W8" s="249" t="s">
        <v>11</v>
      </c>
      <c r="X8" s="188" t="s">
        <v>8</v>
      </c>
      <c r="Y8" s="187" t="s">
        <v>9</v>
      </c>
      <c r="Z8" s="240" t="s">
        <v>6</v>
      </c>
      <c r="AA8" s="242" t="s">
        <v>11</v>
      </c>
      <c r="AB8" s="333"/>
      <c r="AC8" s="290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2"/>
    </row>
    <row r="9" spans="1:41" ht="80.099999999999994" customHeight="1" thickBot="1" x14ac:dyDescent="0.25">
      <c r="A9" s="260"/>
      <c r="B9" s="263"/>
      <c r="C9" s="331"/>
      <c r="D9" s="189" t="s">
        <v>24</v>
      </c>
      <c r="E9" s="189" t="s">
        <v>24</v>
      </c>
      <c r="F9" s="241"/>
      <c r="G9" s="243"/>
      <c r="H9" s="189" t="s">
        <v>24</v>
      </c>
      <c r="I9" s="189" t="s">
        <v>24</v>
      </c>
      <c r="J9" s="241"/>
      <c r="K9" s="243"/>
      <c r="L9" s="189" t="s">
        <v>24</v>
      </c>
      <c r="M9" s="189" t="s">
        <v>24</v>
      </c>
      <c r="N9" s="241"/>
      <c r="O9" s="243"/>
      <c r="P9" s="189" t="s">
        <v>24</v>
      </c>
      <c r="Q9" s="189" t="s">
        <v>24</v>
      </c>
      <c r="R9" s="241"/>
      <c r="S9" s="243"/>
      <c r="T9" s="189" t="s">
        <v>24</v>
      </c>
      <c r="U9" s="189" t="s">
        <v>24</v>
      </c>
      <c r="V9" s="241"/>
      <c r="W9" s="250"/>
      <c r="X9" s="190" t="s">
        <v>24</v>
      </c>
      <c r="Y9" s="189" t="s">
        <v>24</v>
      </c>
      <c r="Z9" s="241"/>
      <c r="AA9" s="243"/>
      <c r="AB9" s="333"/>
      <c r="AC9" s="334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6"/>
    </row>
    <row r="10" spans="1:41" s="11" customFormat="1" ht="15.75" customHeight="1" thickBot="1" x14ac:dyDescent="0.3">
      <c r="A10" s="191"/>
      <c r="B10" s="192"/>
      <c r="C10" s="193" t="s">
        <v>22</v>
      </c>
      <c r="D10" s="159">
        <f>SUM(szakon_kozos!D23)</f>
        <v>114</v>
      </c>
      <c r="E10" s="160">
        <f>SUM(szakon_kozos!E23)</f>
        <v>46</v>
      </c>
      <c r="F10" s="160">
        <f>SUM(szakon_kozos!F23)</f>
        <v>30</v>
      </c>
      <c r="G10" s="194">
        <f>SUM(szakon_kozos!G23)</f>
        <v>0</v>
      </c>
      <c r="H10" s="159">
        <f>SUM(szakon_kozos!H23)</f>
        <v>0</v>
      </c>
      <c r="I10" s="160">
        <f>SUM(szakon_kozos!I23)</f>
        <v>0</v>
      </c>
      <c r="J10" s="160">
        <f>SUM(szakon_kozos!J23)</f>
        <v>0</v>
      </c>
      <c r="K10" s="194">
        <f>SUM(szakon_kozos!K23)</f>
        <v>0</v>
      </c>
      <c r="L10" s="159">
        <f>SUM(szakon_kozos!L23)</f>
        <v>0</v>
      </c>
      <c r="M10" s="160">
        <f>SUM(szakon_kozos!M23)</f>
        <v>10</v>
      </c>
      <c r="N10" s="160">
        <f>SUM(szakon_kozos!N23)</f>
        <v>4</v>
      </c>
      <c r="O10" s="194">
        <f>SUM(szakon_kozos!O23)</f>
        <v>0</v>
      </c>
      <c r="P10" s="159" t="e">
        <f>SUM(szakon_kozos!P23)</f>
        <v>#REF!</v>
      </c>
      <c r="Q10" s="160" t="e">
        <f>SUM(szakon_kozos!Q23)</f>
        <v>#REF!</v>
      </c>
      <c r="R10" s="160" t="e">
        <f>SUM(szakon_kozos!R23)</f>
        <v>#REF!</v>
      </c>
      <c r="S10" s="194">
        <f>SUM(szakon_kozos!S23)</f>
        <v>0</v>
      </c>
      <c r="T10" s="159" t="e">
        <f>SUM(szakon_kozos!T23)</f>
        <v>#REF!</v>
      </c>
      <c r="U10" s="160" t="e">
        <f>SUM(szakon_kozos!U23)</f>
        <v>#REF!</v>
      </c>
      <c r="V10" s="160" t="e">
        <f>SUM(szakon_kozos!V23)</f>
        <v>#REF!</v>
      </c>
      <c r="W10" s="196">
        <f>SUM(szakon_kozos!W23)</f>
        <v>0</v>
      </c>
      <c r="X10" s="41">
        <f>SUM(szakon_kozos!X23)</f>
        <v>114</v>
      </c>
      <c r="Y10" s="42">
        <f>SUM(szakon_kozos!Y23)</f>
        <v>56</v>
      </c>
      <c r="Z10" s="42">
        <f>SUM(szakon_kozos!Z23)</f>
        <v>34</v>
      </c>
      <c r="AA10" s="197">
        <f>SUM(szakon_kozos!AA23)</f>
        <v>0</v>
      </c>
      <c r="AB10" s="157"/>
      <c r="AC10" s="337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9"/>
    </row>
    <row r="11" spans="1:41" s="11" customFormat="1" ht="15.75" customHeight="1" x14ac:dyDescent="0.25">
      <c r="A11" s="175" t="s">
        <v>3</v>
      </c>
      <c r="B11" s="198"/>
      <c r="C11" s="199" t="s">
        <v>15</v>
      </c>
      <c r="D11" s="200"/>
      <c r="E11" s="201"/>
      <c r="F11" s="201"/>
      <c r="G11" s="202"/>
      <c r="H11" s="201"/>
      <c r="I11" s="201"/>
      <c r="J11" s="201"/>
      <c r="K11" s="202"/>
      <c r="L11" s="201"/>
      <c r="M11" s="201"/>
      <c r="N11" s="201"/>
      <c r="O11" s="202"/>
      <c r="P11" s="202"/>
      <c r="Q11" s="202"/>
      <c r="R11" s="202"/>
      <c r="S11" s="202"/>
      <c r="T11" s="201"/>
      <c r="U11" s="201"/>
      <c r="V11" s="201"/>
      <c r="W11" s="202"/>
      <c r="X11" s="203"/>
      <c r="Y11" s="204"/>
      <c r="Z11" s="204"/>
      <c r="AA11" s="205"/>
      <c r="AB11" s="157"/>
      <c r="AC11" s="340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341"/>
      <c r="AO11" s="342"/>
    </row>
    <row r="12" spans="1:41" ht="15.75" customHeight="1" x14ac:dyDescent="0.25">
      <c r="A12" s="78" t="s">
        <v>118</v>
      </c>
      <c r="B12" s="77" t="s">
        <v>44</v>
      </c>
      <c r="C12" s="79" t="s">
        <v>71</v>
      </c>
      <c r="D12" s="10"/>
      <c r="E12" s="9"/>
      <c r="F12" s="122"/>
      <c r="G12" s="83"/>
      <c r="H12" s="10">
        <v>100</v>
      </c>
      <c r="I12" s="9"/>
      <c r="J12" s="122">
        <v>18</v>
      </c>
      <c r="K12" s="122" t="s">
        <v>145</v>
      </c>
      <c r="L12" s="10"/>
      <c r="M12" s="9"/>
      <c r="N12" s="122"/>
      <c r="O12" s="117"/>
      <c r="P12" s="10"/>
      <c r="Q12" s="9"/>
      <c r="R12" s="122"/>
      <c r="S12" s="83"/>
      <c r="T12" s="10"/>
      <c r="U12" s="9"/>
      <c r="V12" s="122"/>
      <c r="W12" s="129"/>
      <c r="X12" s="51">
        <f t="shared" ref="X12:Z16" si="0">IF(D12+H12+L12=0,"",D12+H12+L12)</f>
        <v>100</v>
      </c>
      <c r="Y12" s="51" t="str">
        <f t="shared" si="0"/>
        <v/>
      </c>
      <c r="Z12" s="51">
        <f t="shared" si="0"/>
        <v>18</v>
      </c>
      <c r="AA12" s="120" t="s">
        <v>93</v>
      </c>
      <c r="AB12" s="228" t="s">
        <v>156</v>
      </c>
      <c r="AC12" s="340" t="s">
        <v>122</v>
      </c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2"/>
    </row>
    <row r="13" spans="1:41" ht="15.75" customHeight="1" x14ac:dyDescent="0.25">
      <c r="A13" s="78" t="s">
        <v>119</v>
      </c>
      <c r="B13" s="77" t="s">
        <v>44</v>
      </c>
      <c r="C13" s="80" t="s">
        <v>72</v>
      </c>
      <c r="D13" s="10"/>
      <c r="E13" s="9"/>
      <c r="F13" s="122"/>
      <c r="G13" s="83"/>
      <c r="H13" s="10"/>
      <c r="I13" s="9"/>
      <c r="J13" s="122"/>
      <c r="K13" s="122"/>
      <c r="L13" s="10">
        <v>60</v>
      </c>
      <c r="M13" s="9"/>
      <c r="N13" s="122">
        <v>10</v>
      </c>
      <c r="O13" s="117" t="s">
        <v>145</v>
      </c>
      <c r="P13" s="86"/>
      <c r="Q13" s="9"/>
      <c r="R13" s="122"/>
      <c r="S13" s="83"/>
      <c r="T13" s="10"/>
      <c r="U13" s="9"/>
      <c r="V13" s="122"/>
      <c r="W13" s="129"/>
      <c r="X13" s="51">
        <f t="shared" si="0"/>
        <v>60</v>
      </c>
      <c r="Y13" s="22" t="str">
        <f t="shared" si="0"/>
        <v/>
      </c>
      <c r="Z13" s="22">
        <f t="shared" si="0"/>
        <v>10</v>
      </c>
      <c r="AA13" s="120" t="s">
        <v>93</v>
      </c>
      <c r="AB13" s="228" t="s">
        <v>156</v>
      </c>
      <c r="AC13" s="340" t="s">
        <v>122</v>
      </c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2"/>
    </row>
    <row r="14" spans="1:41" ht="15.75" customHeight="1" x14ac:dyDescent="0.25">
      <c r="A14" s="78" t="s">
        <v>120</v>
      </c>
      <c r="B14" s="77" t="s">
        <v>44</v>
      </c>
      <c r="C14" s="80" t="s">
        <v>73</v>
      </c>
      <c r="D14" s="10"/>
      <c r="E14" s="9"/>
      <c r="F14" s="122"/>
      <c r="G14" s="83"/>
      <c r="H14" s="10"/>
      <c r="I14" s="9">
        <v>60</v>
      </c>
      <c r="J14" s="122">
        <v>12</v>
      </c>
      <c r="K14" s="122" t="s">
        <v>147</v>
      </c>
      <c r="L14" s="10"/>
      <c r="M14" s="9"/>
      <c r="N14" s="122"/>
      <c r="O14" s="117"/>
      <c r="P14" s="86"/>
      <c r="Q14" s="9"/>
      <c r="R14" s="122"/>
      <c r="S14" s="83"/>
      <c r="T14" s="10"/>
      <c r="U14" s="9"/>
      <c r="V14" s="122"/>
      <c r="W14" s="129"/>
      <c r="X14" s="51" t="str">
        <f t="shared" si="0"/>
        <v/>
      </c>
      <c r="Y14" s="22">
        <f t="shared" si="0"/>
        <v>60</v>
      </c>
      <c r="Z14" s="22">
        <f t="shared" si="0"/>
        <v>12</v>
      </c>
      <c r="AA14" s="120" t="s">
        <v>93</v>
      </c>
      <c r="AB14" s="228" t="s">
        <v>156</v>
      </c>
      <c r="AC14" s="340" t="s">
        <v>122</v>
      </c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2"/>
    </row>
    <row r="15" spans="1:41" ht="15.75" customHeight="1" x14ac:dyDescent="0.25">
      <c r="A15" s="78" t="s">
        <v>121</v>
      </c>
      <c r="B15" s="77" t="s">
        <v>44</v>
      </c>
      <c r="C15" s="80" t="s">
        <v>74</v>
      </c>
      <c r="D15" s="10"/>
      <c r="E15" s="9"/>
      <c r="F15" s="122"/>
      <c r="G15" s="83"/>
      <c r="H15" s="10"/>
      <c r="I15" s="9"/>
      <c r="J15" s="122"/>
      <c r="K15" s="122"/>
      <c r="L15" s="10"/>
      <c r="M15" s="9">
        <v>100</v>
      </c>
      <c r="N15" s="122">
        <v>16</v>
      </c>
      <c r="O15" s="117" t="s">
        <v>147</v>
      </c>
      <c r="P15" s="86"/>
      <c r="Q15" s="9"/>
      <c r="R15" s="122"/>
      <c r="S15" s="83"/>
      <c r="T15" s="10"/>
      <c r="U15" s="9"/>
      <c r="V15" s="122"/>
      <c r="W15" s="129"/>
      <c r="X15" s="51" t="str">
        <f t="shared" si="0"/>
        <v/>
      </c>
      <c r="Y15" s="22">
        <f t="shared" si="0"/>
        <v>100</v>
      </c>
      <c r="Z15" s="22">
        <f t="shared" si="0"/>
        <v>16</v>
      </c>
      <c r="AA15" s="120" t="s">
        <v>93</v>
      </c>
      <c r="AB15" s="228" t="s">
        <v>156</v>
      </c>
      <c r="AC15" s="340" t="s">
        <v>122</v>
      </c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2"/>
    </row>
    <row r="16" spans="1:41" ht="15.75" customHeight="1" thickBot="1" x14ac:dyDescent="0.3">
      <c r="A16" s="78"/>
      <c r="B16" s="81" t="s">
        <v>44</v>
      </c>
      <c r="C16" s="82"/>
      <c r="D16" s="10"/>
      <c r="E16" s="9"/>
      <c r="F16" s="122"/>
      <c r="G16" s="83"/>
      <c r="H16" s="10"/>
      <c r="I16" s="9"/>
      <c r="J16" s="122"/>
      <c r="K16" s="83"/>
      <c r="L16" s="10"/>
      <c r="M16" s="9"/>
      <c r="N16" s="122"/>
      <c r="O16" s="104"/>
      <c r="P16" s="86"/>
      <c r="Q16" s="9"/>
      <c r="R16" s="122"/>
      <c r="S16" s="83"/>
      <c r="T16" s="10"/>
      <c r="U16" s="9"/>
      <c r="V16" s="122"/>
      <c r="W16" s="129"/>
      <c r="X16" s="51" t="str">
        <f t="shared" si="0"/>
        <v/>
      </c>
      <c r="Y16" s="22" t="str">
        <f t="shared" si="0"/>
        <v/>
      </c>
      <c r="Z16" s="22" t="str">
        <f t="shared" si="0"/>
        <v/>
      </c>
      <c r="AA16" s="23" t="s">
        <v>36</v>
      </c>
      <c r="AB16" s="174"/>
      <c r="AC16" s="343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5"/>
    </row>
    <row r="17" spans="1:41" s="11" customFormat="1" ht="15.75" customHeight="1" thickTop="1" thickBot="1" x14ac:dyDescent="0.3">
      <c r="A17" s="206"/>
      <c r="B17" s="207"/>
      <c r="C17" s="158" t="s">
        <v>16</v>
      </c>
      <c r="D17" s="134">
        <f>SUM(D12:D16)</f>
        <v>0</v>
      </c>
      <c r="E17" s="134">
        <f>SUM(E12:E16)</f>
        <v>0</v>
      </c>
      <c r="F17" s="134">
        <f>SUM(F12:F16)</f>
        <v>0</v>
      </c>
      <c r="G17" s="135" t="s">
        <v>36</v>
      </c>
      <c r="H17" s="136">
        <f>SUM(H12:H16)</f>
        <v>100</v>
      </c>
      <c r="I17" s="134">
        <f>SUM(I12:I16)</f>
        <v>60</v>
      </c>
      <c r="J17" s="134">
        <f>SUM(J12:J16)</f>
        <v>30</v>
      </c>
      <c r="K17" s="135" t="s">
        <v>36</v>
      </c>
      <c r="L17" s="133">
        <f>SUM(L12:L16)</f>
        <v>60</v>
      </c>
      <c r="M17" s="134">
        <f>SUM(M12:M16)</f>
        <v>100</v>
      </c>
      <c r="N17" s="134">
        <f>SUM(N12:N16)</f>
        <v>26</v>
      </c>
      <c r="O17" s="135" t="s">
        <v>36</v>
      </c>
      <c r="P17" s="136">
        <f>SUM(P12:P16)</f>
        <v>0</v>
      </c>
      <c r="Q17" s="134">
        <f>SUM(Q12:Q16)</f>
        <v>0</v>
      </c>
      <c r="R17" s="134">
        <f>SUM(R12:R16)</f>
        <v>0</v>
      </c>
      <c r="S17" s="135" t="s">
        <v>36</v>
      </c>
      <c r="T17" s="133">
        <f>SUM(T12:T16)</f>
        <v>0</v>
      </c>
      <c r="U17" s="134">
        <f>SUM(U12:U16)</f>
        <v>0</v>
      </c>
      <c r="V17" s="134">
        <f>SUM(V12:V16)</f>
        <v>0</v>
      </c>
      <c r="W17" s="138" t="s">
        <v>36</v>
      </c>
      <c r="X17" s="136">
        <f>SUM(X12:X16)</f>
        <v>160</v>
      </c>
      <c r="Y17" s="134">
        <f>SUM(Y12:Y16)</f>
        <v>160</v>
      </c>
      <c r="Z17" s="134">
        <f>SUM(Z12:Z16)</f>
        <v>56</v>
      </c>
      <c r="AA17" s="135" t="s">
        <v>36</v>
      </c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</row>
    <row r="18" spans="1:41" s="11" customFormat="1" ht="15.75" customHeight="1" thickBot="1" x14ac:dyDescent="0.3">
      <c r="A18" s="208"/>
      <c r="B18" s="140"/>
      <c r="C18" s="141" t="s">
        <v>23</v>
      </c>
      <c r="D18" s="159">
        <f>D10+D17</f>
        <v>114</v>
      </c>
      <c r="E18" s="160">
        <f>E10+E17</f>
        <v>46</v>
      </c>
      <c r="F18" s="160">
        <f>F10+F17</f>
        <v>30</v>
      </c>
      <c r="G18" s="161" t="s">
        <v>36</v>
      </c>
      <c r="H18" s="159">
        <f>H10+H17</f>
        <v>100</v>
      </c>
      <c r="I18" s="160">
        <f>I10+I17</f>
        <v>60</v>
      </c>
      <c r="J18" s="160">
        <f>J10+J17</f>
        <v>30</v>
      </c>
      <c r="K18" s="161" t="s">
        <v>36</v>
      </c>
      <c r="L18" s="159">
        <f>L10+L17</f>
        <v>60</v>
      </c>
      <c r="M18" s="160">
        <f>M10+M17</f>
        <v>110</v>
      </c>
      <c r="N18" s="160">
        <f>N10+N17</f>
        <v>30</v>
      </c>
      <c r="O18" s="161" t="s">
        <v>36</v>
      </c>
      <c r="P18" s="159" t="e">
        <f>P10+P17</f>
        <v>#REF!</v>
      </c>
      <c r="Q18" s="160" t="e">
        <f>Q10+Q17</f>
        <v>#REF!</v>
      </c>
      <c r="R18" s="160" t="e">
        <f>R10+R17</f>
        <v>#REF!</v>
      </c>
      <c r="S18" s="161" t="s">
        <v>36</v>
      </c>
      <c r="T18" s="159" t="e">
        <f>T10+T17</f>
        <v>#REF!</v>
      </c>
      <c r="U18" s="160" t="e">
        <f>U10+U17</f>
        <v>#REF!</v>
      </c>
      <c r="V18" s="160" t="e">
        <f>V10+V17</f>
        <v>#REF!</v>
      </c>
      <c r="W18" s="162" t="s">
        <v>36</v>
      </c>
      <c r="X18" s="163">
        <f>X10+X17</f>
        <v>274</v>
      </c>
      <c r="Y18" s="160">
        <f>Y10+Y17</f>
        <v>216</v>
      </c>
      <c r="Z18" s="160">
        <f>Z10+Z17</f>
        <v>90</v>
      </c>
      <c r="AA18" s="165">
        <f>AA34+AA10</f>
        <v>8</v>
      </c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</row>
    <row r="19" spans="1:41" s="11" customFormat="1" ht="17.25" thickBot="1" x14ac:dyDescent="0.3">
      <c r="A19" s="269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178"/>
      <c r="Y19" s="179"/>
      <c r="Z19" s="179"/>
      <c r="AA19" s="180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</row>
    <row r="20" spans="1:41" ht="15.75" customHeight="1" thickBot="1" x14ac:dyDescent="0.3">
      <c r="A20" s="105"/>
      <c r="B20" s="106"/>
      <c r="C20" s="149" t="s">
        <v>19</v>
      </c>
      <c r="D20" s="181">
        <f>D18</f>
        <v>114</v>
      </c>
      <c r="E20" s="181">
        <f>E18</f>
        <v>46</v>
      </c>
      <c r="F20" s="71" t="s">
        <v>36</v>
      </c>
      <c r="G20" s="185" t="s">
        <v>36</v>
      </c>
      <c r="H20" s="181">
        <f>H18</f>
        <v>100</v>
      </c>
      <c r="I20" s="181">
        <f>I18</f>
        <v>60</v>
      </c>
      <c r="J20" s="71" t="s">
        <v>36</v>
      </c>
      <c r="K20" s="185" t="s">
        <v>36</v>
      </c>
      <c r="L20" s="181">
        <f>L18</f>
        <v>60</v>
      </c>
      <c r="M20" s="181">
        <f>M18</f>
        <v>110</v>
      </c>
      <c r="N20" s="71" t="s">
        <v>36</v>
      </c>
      <c r="O20" s="185" t="s">
        <v>36</v>
      </c>
      <c r="P20" s="181" t="e">
        <f>P18+#REF!</f>
        <v>#REF!</v>
      </c>
      <c r="Q20" s="182" t="e">
        <f>Q18+#REF!</f>
        <v>#REF!</v>
      </c>
      <c r="R20" s="71" t="s">
        <v>36</v>
      </c>
      <c r="S20" s="185" t="s">
        <v>36</v>
      </c>
      <c r="T20" s="181" t="e">
        <f>T18+#REF!</f>
        <v>#REF!</v>
      </c>
      <c r="U20" s="182" t="e">
        <f>U18+#REF!</f>
        <v>#REF!</v>
      </c>
      <c r="V20" s="71" t="s">
        <v>36</v>
      </c>
      <c r="W20" s="184" t="s">
        <v>36</v>
      </c>
      <c r="X20" s="107">
        <f>IF(D20+H20+L20=0,"",D20+H20+L20)</f>
        <v>274</v>
      </c>
      <c r="Y20" s="108">
        <f>IF(E20+I20+M20=0,"",E20+I20+M20)</f>
        <v>216</v>
      </c>
      <c r="Z20" s="209" t="s">
        <v>36</v>
      </c>
      <c r="AA20" s="109" t="s">
        <v>36</v>
      </c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</row>
    <row r="21" spans="1:41" s="4" customFormat="1" ht="9.9499999999999993" customHeight="1" thickTop="1" x14ac:dyDescent="0.25">
      <c r="A21" s="316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8"/>
      <c r="X21" s="210"/>
      <c r="Y21" s="211"/>
      <c r="Z21" s="211"/>
      <c r="AA21" s="212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</row>
    <row r="22" spans="1:41" s="4" customFormat="1" ht="15.75" customHeight="1" x14ac:dyDescent="0.25">
      <c r="A22" s="276" t="s">
        <v>43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151"/>
      <c r="Y22" s="152"/>
      <c r="Z22" s="152"/>
      <c r="AA22" s="166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</row>
    <row r="23" spans="1:41" s="4" customFormat="1" ht="15.75" customHeight="1" x14ac:dyDescent="0.25">
      <c r="A23" s="16"/>
      <c r="B23" s="150"/>
      <c r="C23" s="15" t="s">
        <v>29</v>
      </c>
      <c r="D23" s="47"/>
      <c r="E23" s="48"/>
      <c r="F23" s="22"/>
      <c r="G23" s="39">
        <f>COUNTIF(G12:G19,"A")</f>
        <v>0</v>
      </c>
      <c r="H23" s="47"/>
      <c r="I23" s="48"/>
      <c r="J23" s="22"/>
      <c r="K23" s="39">
        <f>COUNTIF(K12:K19,"A")</f>
        <v>0</v>
      </c>
      <c r="L23" s="47"/>
      <c r="M23" s="48"/>
      <c r="N23" s="22"/>
      <c r="O23" s="39">
        <f>COUNTIF(O12:O19,"A")</f>
        <v>0</v>
      </c>
      <c r="P23" s="47"/>
      <c r="Q23" s="48"/>
      <c r="R23" s="22"/>
      <c r="S23" s="39">
        <f>COUNTIF(S12:S19,"A")</f>
        <v>0</v>
      </c>
      <c r="T23" s="47"/>
      <c r="U23" s="48"/>
      <c r="V23" s="22"/>
      <c r="W23" s="47">
        <f>COUNTIF(W12:W19,"A")</f>
        <v>0</v>
      </c>
      <c r="X23" s="151"/>
      <c r="Y23" s="152"/>
      <c r="Z23" s="153"/>
      <c r="AA23" s="154">
        <f t="shared" ref="AA23:AA33" si="1">SUM(D23:W23)</f>
        <v>0</v>
      </c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</row>
    <row r="24" spans="1:41" s="4" customFormat="1" ht="15.75" customHeight="1" x14ac:dyDescent="0.25">
      <c r="A24" s="16"/>
      <c r="B24" s="150"/>
      <c r="C24" s="15" t="s">
        <v>30</v>
      </c>
      <c r="D24" s="47"/>
      <c r="E24" s="48"/>
      <c r="F24" s="22"/>
      <c r="G24" s="39">
        <f>COUNTIF(G12:G19,"B")</f>
        <v>0</v>
      </c>
      <c r="H24" s="47"/>
      <c r="I24" s="48"/>
      <c r="J24" s="22"/>
      <c r="K24" s="39">
        <f>COUNTIF(K12:K19,"B")</f>
        <v>0</v>
      </c>
      <c r="L24" s="47"/>
      <c r="M24" s="48"/>
      <c r="N24" s="22"/>
      <c r="O24" s="39">
        <f>COUNTIF(O12:O19,"B")</f>
        <v>0</v>
      </c>
      <c r="P24" s="47"/>
      <c r="Q24" s="48"/>
      <c r="R24" s="22"/>
      <c r="S24" s="39">
        <f>COUNTIF(S12:S19,"B")</f>
        <v>0</v>
      </c>
      <c r="T24" s="47"/>
      <c r="U24" s="48"/>
      <c r="V24" s="22"/>
      <c r="W24" s="47">
        <f>COUNTIF(W12:W19,"B")</f>
        <v>0</v>
      </c>
      <c r="X24" s="151"/>
      <c r="Y24" s="152"/>
      <c r="Z24" s="153"/>
      <c r="AA24" s="154">
        <f t="shared" si="1"/>
        <v>0</v>
      </c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</row>
    <row r="25" spans="1:41" s="4" customFormat="1" ht="15.75" customHeight="1" x14ac:dyDescent="0.25">
      <c r="A25" s="16"/>
      <c r="B25" s="150"/>
      <c r="C25" s="15" t="s">
        <v>31</v>
      </c>
      <c r="D25" s="47"/>
      <c r="E25" s="48"/>
      <c r="F25" s="22"/>
      <c r="G25" s="39">
        <f>COUNTIF(G12:G19,"F")</f>
        <v>0</v>
      </c>
      <c r="H25" s="47"/>
      <c r="I25" s="48"/>
      <c r="J25" s="22"/>
      <c r="K25" s="39">
        <f>COUNTIF(K12:K19,"F")</f>
        <v>0</v>
      </c>
      <c r="L25" s="47"/>
      <c r="M25" s="48"/>
      <c r="N25" s="22"/>
      <c r="O25" s="39">
        <f>COUNTIF(O12:O19,"F")</f>
        <v>0</v>
      </c>
      <c r="P25" s="47"/>
      <c r="Q25" s="48"/>
      <c r="R25" s="22"/>
      <c r="S25" s="39">
        <f>COUNTIF(S12:S19,"F")</f>
        <v>0</v>
      </c>
      <c r="T25" s="47"/>
      <c r="U25" s="48"/>
      <c r="V25" s="22"/>
      <c r="W25" s="47">
        <f>COUNTIF(W12:W19,"F")</f>
        <v>0</v>
      </c>
      <c r="X25" s="151"/>
      <c r="Y25" s="152"/>
      <c r="Z25" s="153"/>
      <c r="AA25" s="154">
        <f t="shared" si="1"/>
        <v>0</v>
      </c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</row>
    <row r="26" spans="1:41" s="4" customFormat="1" ht="15.75" customHeight="1" x14ac:dyDescent="0.25">
      <c r="A26" s="16"/>
      <c r="B26" s="150"/>
      <c r="C26" s="15" t="s">
        <v>32</v>
      </c>
      <c r="D26" s="47"/>
      <c r="E26" s="48"/>
      <c r="F26" s="22"/>
      <c r="G26" s="39">
        <f>COUNTIF(G12:G19,"F(Z)")</f>
        <v>0</v>
      </c>
      <c r="H26" s="47"/>
      <c r="I26" s="48"/>
      <c r="J26" s="22"/>
      <c r="K26" s="39">
        <f>COUNTIF(K12:K19,"F(Z)")</f>
        <v>0</v>
      </c>
      <c r="L26" s="47"/>
      <c r="M26" s="48"/>
      <c r="N26" s="22"/>
      <c r="O26" s="39">
        <f>COUNTIF(O12:O19,"F(Z)")</f>
        <v>0</v>
      </c>
      <c r="P26" s="47"/>
      <c r="Q26" s="48"/>
      <c r="R26" s="22"/>
      <c r="S26" s="39">
        <f>COUNTIF(S12:S19,"F(Z)")</f>
        <v>0</v>
      </c>
      <c r="T26" s="47"/>
      <c r="U26" s="48"/>
      <c r="V26" s="22"/>
      <c r="W26" s="47">
        <f>COUNTIF(W12:W19,"F(Z)")</f>
        <v>0</v>
      </c>
      <c r="X26" s="151"/>
      <c r="Y26" s="152"/>
      <c r="Z26" s="153"/>
      <c r="AA26" s="154">
        <f t="shared" si="1"/>
        <v>0</v>
      </c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</row>
    <row r="27" spans="1:41" s="4" customFormat="1" ht="15.75" customHeight="1" x14ac:dyDescent="0.25">
      <c r="A27" s="16"/>
      <c r="B27" s="150"/>
      <c r="C27" s="15" t="s">
        <v>18</v>
      </c>
      <c r="D27" s="47"/>
      <c r="E27" s="48"/>
      <c r="F27" s="22"/>
      <c r="G27" s="39">
        <f>COUNTIF(G12:G19,"G")</f>
        <v>0</v>
      </c>
      <c r="H27" s="47"/>
      <c r="I27" s="48"/>
      <c r="J27" s="22"/>
      <c r="K27" s="39">
        <f>COUNTIF(K12:K19,"G")</f>
        <v>0</v>
      </c>
      <c r="L27" s="47"/>
      <c r="M27" s="48"/>
      <c r="N27" s="22"/>
      <c r="O27" s="39">
        <f>COUNTIF(O12:O19,"G")</f>
        <v>0</v>
      </c>
      <c r="P27" s="47"/>
      <c r="Q27" s="48"/>
      <c r="R27" s="22"/>
      <c r="S27" s="39">
        <f>COUNTIF(S12:S19,"G")</f>
        <v>0</v>
      </c>
      <c r="T27" s="47"/>
      <c r="U27" s="48"/>
      <c r="V27" s="22"/>
      <c r="W27" s="47">
        <f>COUNTIF(W12:W19,"G")</f>
        <v>0</v>
      </c>
      <c r="X27" s="151"/>
      <c r="Y27" s="152"/>
      <c r="Z27" s="153"/>
      <c r="AA27" s="154">
        <f t="shared" si="1"/>
        <v>0</v>
      </c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</row>
    <row r="28" spans="1:41" s="4" customFormat="1" ht="15.75" customHeight="1" x14ac:dyDescent="0.25">
      <c r="A28" s="16"/>
      <c r="B28" s="150"/>
      <c r="C28" s="15" t="s">
        <v>33</v>
      </c>
      <c r="D28" s="47"/>
      <c r="E28" s="48"/>
      <c r="F28" s="22"/>
      <c r="G28" s="39">
        <f>COUNTIF(G12:G19,"G(Z)")</f>
        <v>0</v>
      </c>
      <c r="H28" s="47"/>
      <c r="I28" s="48"/>
      <c r="J28" s="22"/>
      <c r="K28" s="39">
        <v>1</v>
      </c>
      <c r="L28" s="47"/>
      <c r="M28" s="48"/>
      <c r="N28" s="22"/>
      <c r="O28" s="39">
        <v>1</v>
      </c>
      <c r="P28" s="47"/>
      <c r="Q28" s="48"/>
      <c r="R28" s="22"/>
      <c r="S28" s="39">
        <f>COUNTIF(S12:S19,"G(Z)")</f>
        <v>0</v>
      </c>
      <c r="T28" s="47"/>
      <c r="U28" s="48"/>
      <c r="V28" s="22"/>
      <c r="W28" s="47">
        <f>COUNTIF(W12:W19,"G(Z)")</f>
        <v>0</v>
      </c>
      <c r="X28" s="151"/>
      <c r="Y28" s="152"/>
      <c r="Z28" s="153"/>
      <c r="AA28" s="154">
        <f t="shared" si="1"/>
        <v>2</v>
      </c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</row>
    <row r="29" spans="1:41" s="4" customFormat="1" ht="15.75" customHeight="1" x14ac:dyDescent="0.25">
      <c r="A29" s="16"/>
      <c r="B29" s="150"/>
      <c r="C29" s="15" t="s">
        <v>142</v>
      </c>
      <c r="D29" s="47"/>
      <c r="E29" s="48"/>
      <c r="F29" s="22"/>
      <c r="G29" s="39">
        <f>COUNTIF(G12:G19,"V")</f>
        <v>0</v>
      </c>
      <c r="H29" s="47"/>
      <c r="I29" s="48"/>
      <c r="J29" s="22"/>
      <c r="K29" s="39">
        <f>COUNTIF(K12:K19,"V")</f>
        <v>0</v>
      </c>
      <c r="L29" s="47"/>
      <c r="M29" s="48"/>
      <c r="N29" s="22"/>
      <c r="O29" s="39">
        <f>COUNTIF(O12:O19,"V")</f>
        <v>0</v>
      </c>
      <c r="P29" s="47"/>
      <c r="Q29" s="48"/>
      <c r="R29" s="22"/>
      <c r="S29" s="39">
        <f>COUNTIF(S12:S19,"V")</f>
        <v>0</v>
      </c>
      <c r="T29" s="47"/>
      <c r="U29" s="48"/>
      <c r="V29" s="22"/>
      <c r="W29" s="47">
        <f>COUNTIF(W12:W19,"V")</f>
        <v>0</v>
      </c>
      <c r="X29" s="151"/>
      <c r="Y29" s="152"/>
      <c r="Z29" s="153"/>
      <c r="AA29" s="154">
        <f t="shared" si="1"/>
        <v>0</v>
      </c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</row>
    <row r="30" spans="1:41" s="4" customFormat="1" ht="15.75" customHeight="1" x14ac:dyDescent="0.25">
      <c r="A30" s="16"/>
      <c r="B30" s="150"/>
      <c r="C30" s="15" t="s">
        <v>144</v>
      </c>
      <c r="D30" s="47"/>
      <c r="E30" s="48"/>
      <c r="F30" s="22"/>
      <c r="G30" s="39">
        <f>COUNTIF(G12:G19,"V(Z)")</f>
        <v>0</v>
      </c>
      <c r="H30" s="47"/>
      <c r="I30" s="48"/>
      <c r="J30" s="22"/>
      <c r="K30" s="39">
        <v>1</v>
      </c>
      <c r="L30" s="47"/>
      <c r="M30" s="48"/>
      <c r="N30" s="22"/>
      <c r="O30" s="39">
        <v>1</v>
      </c>
      <c r="P30" s="47"/>
      <c r="Q30" s="48"/>
      <c r="R30" s="22"/>
      <c r="S30" s="39">
        <f>COUNTIF(S12:S19,"V(Z)")</f>
        <v>0</v>
      </c>
      <c r="T30" s="47"/>
      <c r="U30" s="48"/>
      <c r="V30" s="22"/>
      <c r="W30" s="47">
        <f>COUNTIF(W12:W19,"V(Z)")</f>
        <v>0</v>
      </c>
      <c r="X30" s="151"/>
      <c r="Y30" s="152"/>
      <c r="Z30" s="153"/>
      <c r="AA30" s="154">
        <f t="shared" si="1"/>
        <v>2</v>
      </c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</row>
    <row r="31" spans="1:41" s="4" customFormat="1" ht="15.75" customHeight="1" x14ac:dyDescent="0.25">
      <c r="A31" s="16"/>
      <c r="B31" s="150"/>
      <c r="C31" s="15" t="s">
        <v>34</v>
      </c>
      <c r="D31" s="47"/>
      <c r="E31" s="48"/>
      <c r="F31" s="22"/>
      <c r="G31" s="39">
        <f>COUNTIF(G12:G19,"AV")</f>
        <v>0</v>
      </c>
      <c r="H31" s="47"/>
      <c r="I31" s="48"/>
      <c r="J31" s="22"/>
      <c r="K31" s="39">
        <f>COUNTIF(K12:K19,"AV")</f>
        <v>0</v>
      </c>
      <c r="L31" s="47"/>
      <c r="M31" s="48"/>
      <c r="N31" s="22"/>
      <c r="O31" s="39">
        <f>COUNTIF(O12:O19,"AV")</f>
        <v>0</v>
      </c>
      <c r="P31" s="47"/>
      <c r="Q31" s="48"/>
      <c r="R31" s="22"/>
      <c r="S31" s="39">
        <f>COUNTIF(S12:S19,"AV")</f>
        <v>0</v>
      </c>
      <c r="T31" s="47"/>
      <c r="U31" s="48"/>
      <c r="V31" s="22"/>
      <c r="W31" s="47">
        <f>COUNTIF(W12:W19,"AV")</f>
        <v>0</v>
      </c>
      <c r="X31" s="151"/>
      <c r="Y31" s="152"/>
      <c r="Z31" s="153"/>
      <c r="AA31" s="154">
        <f t="shared" si="1"/>
        <v>0</v>
      </c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</row>
    <row r="32" spans="1:41" s="4" customFormat="1" ht="15.75" customHeight="1" x14ac:dyDescent="0.25">
      <c r="A32" s="16"/>
      <c r="B32" s="150"/>
      <c r="C32" s="15" t="s">
        <v>42</v>
      </c>
      <c r="D32" s="47"/>
      <c r="E32" s="48"/>
      <c r="F32" s="22"/>
      <c r="G32" s="39">
        <f>COUNTIF(G12:G19,"KO")</f>
        <v>0</v>
      </c>
      <c r="H32" s="47"/>
      <c r="I32" s="48"/>
      <c r="J32" s="22"/>
      <c r="K32" s="39">
        <f>COUNTIF(K12:K19,"KO")</f>
        <v>0</v>
      </c>
      <c r="L32" s="47"/>
      <c r="M32" s="48"/>
      <c r="N32" s="22"/>
      <c r="O32" s="39">
        <f>COUNTIF(O12:O19,"KO")</f>
        <v>0</v>
      </c>
      <c r="P32" s="47"/>
      <c r="Q32" s="48"/>
      <c r="R32" s="22"/>
      <c r="S32" s="39">
        <f>COUNTIF(S12:S19,"KO")</f>
        <v>0</v>
      </c>
      <c r="T32" s="47"/>
      <c r="U32" s="48"/>
      <c r="V32" s="22"/>
      <c r="W32" s="47">
        <f>COUNTIF(W12:W19,"KO")</f>
        <v>0</v>
      </c>
      <c r="X32" s="151"/>
      <c r="Y32" s="152"/>
      <c r="Z32" s="153"/>
      <c r="AA32" s="154">
        <f t="shared" si="1"/>
        <v>0</v>
      </c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</row>
    <row r="33" spans="1:41" s="4" customFormat="1" ht="15.75" customHeight="1" x14ac:dyDescent="0.25">
      <c r="A33" s="16"/>
      <c r="B33" s="15"/>
      <c r="C33" s="15" t="s">
        <v>35</v>
      </c>
      <c r="D33" s="155"/>
      <c r="E33" s="152"/>
      <c r="F33" s="153"/>
      <c r="G33" s="39">
        <f>COUNTIF(G12:G19,"Z")</f>
        <v>0</v>
      </c>
      <c r="H33" s="155"/>
      <c r="I33" s="152"/>
      <c r="J33" s="153"/>
      <c r="K33" s="39">
        <v>2</v>
      </c>
      <c r="L33" s="155"/>
      <c r="M33" s="152"/>
      <c r="N33" s="153"/>
      <c r="O33" s="39">
        <v>2</v>
      </c>
      <c r="P33" s="155"/>
      <c r="Q33" s="152"/>
      <c r="R33" s="153"/>
      <c r="S33" s="39">
        <f>COUNTIF(S12:S19,"Z")</f>
        <v>0</v>
      </c>
      <c r="T33" s="155"/>
      <c r="U33" s="152"/>
      <c r="V33" s="153"/>
      <c r="W33" s="47">
        <f>COUNTIF(W12:W19,"Z")</f>
        <v>0</v>
      </c>
      <c r="X33" s="151"/>
      <c r="Y33" s="152"/>
      <c r="Z33" s="153"/>
      <c r="AA33" s="154">
        <f t="shared" si="1"/>
        <v>4</v>
      </c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</row>
    <row r="34" spans="1:41" s="4" customFormat="1" ht="15.75" customHeight="1" x14ac:dyDescent="0.25">
      <c r="A34" s="273" t="s">
        <v>17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5"/>
      <c r="X34" s="299" t="s">
        <v>21</v>
      </c>
      <c r="Y34" s="300"/>
      <c r="Z34" s="301"/>
      <c r="AA34" s="154">
        <f>SUM(AA23:AA33)</f>
        <v>8</v>
      </c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</row>
    <row r="35" spans="1:41" s="4" customFormat="1" ht="15.75" customHeight="1" x14ac:dyDescent="0.25">
      <c r="A35" s="266"/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5"/>
      <c r="X35" s="167"/>
      <c r="Y35" s="168"/>
      <c r="Z35" s="168"/>
      <c r="AA35" s="169"/>
    </row>
    <row r="36" spans="1:41" s="4" customFormat="1" ht="15.75" customHeight="1" x14ac:dyDescent="0.25">
      <c r="A36" s="266"/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5"/>
      <c r="X36" s="167"/>
      <c r="Y36" s="168"/>
      <c r="Z36" s="168"/>
      <c r="AA36" s="170"/>
    </row>
    <row r="37" spans="1:41" s="4" customFormat="1" ht="15.75" customHeight="1" thickBot="1" x14ac:dyDescent="0.3">
      <c r="A37" s="255"/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3"/>
      <c r="X37" s="171"/>
      <c r="Y37" s="172"/>
      <c r="Z37" s="172"/>
      <c r="AA37" s="173"/>
    </row>
    <row r="38" spans="1:41" s="4" customFormat="1" ht="15.75" customHeight="1" thickTop="1" x14ac:dyDescent="0.25">
      <c r="A38" s="3"/>
      <c r="B38" s="6"/>
      <c r="C38" s="6"/>
    </row>
    <row r="39" spans="1:41" s="4" customFormat="1" ht="15.75" customHeight="1" x14ac:dyDescent="0.25">
      <c r="A39" s="3"/>
      <c r="B39" s="6"/>
      <c r="C39" s="6"/>
    </row>
    <row r="40" spans="1:41" s="4" customFormat="1" ht="15.75" customHeight="1" x14ac:dyDescent="0.25">
      <c r="A40" s="3"/>
      <c r="B40" s="6"/>
      <c r="C40" s="6"/>
    </row>
    <row r="41" spans="1:41" s="4" customFormat="1" ht="15.75" customHeight="1" x14ac:dyDescent="0.25">
      <c r="A41" s="3"/>
      <c r="B41" s="6"/>
      <c r="C41" s="6"/>
    </row>
    <row r="42" spans="1:41" s="4" customFormat="1" ht="15.75" customHeight="1" x14ac:dyDescent="0.25">
      <c r="A42" s="3"/>
      <c r="B42" s="6"/>
      <c r="C42" s="6"/>
    </row>
    <row r="43" spans="1:41" s="4" customFormat="1" ht="15.75" customHeight="1" x14ac:dyDescent="0.25">
      <c r="A43" s="3"/>
      <c r="B43" s="6"/>
      <c r="C43" s="6"/>
    </row>
    <row r="44" spans="1:41" s="4" customFormat="1" ht="15.75" customHeight="1" x14ac:dyDescent="0.25">
      <c r="A44" s="3"/>
      <c r="B44" s="6"/>
      <c r="C44" s="6"/>
    </row>
    <row r="45" spans="1:41" s="4" customFormat="1" ht="15.75" customHeight="1" x14ac:dyDescent="0.25">
      <c r="A45" s="3"/>
      <c r="B45" s="6"/>
      <c r="C45" s="6"/>
    </row>
    <row r="46" spans="1:41" s="4" customFormat="1" ht="15.75" customHeight="1" x14ac:dyDescent="0.25">
      <c r="A46" s="3"/>
      <c r="B46" s="6"/>
      <c r="C46" s="6"/>
    </row>
    <row r="47" spans="1:41" s="4" customFormat="1" ht="15.75" customHeight="1" x14ac:dyDescent="0.25">
      <c r="A47" s="3"/>
      <c r="B47" s="6"/>
      <c r="C47" s="6"/>
    </row>
    <row r="48" spans="1:41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5"/>
      <c r="C101" s="5"/>
    </row>
    <row r="102" spans="1:3" s="4" customFormat="1" ht="15.75" customHeight="1" x14ac:dyDescent="0.25">
      <c r="A102" s="3"/>
      <c r="B102" s="5"/>
      <c r="C102" s="5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ht="15.75" customHeight="1" x14ac:dyDescent="0.25">
      <c r="A110" s="7"/>
      <c r="B110" s="2"/>
      <c r="C110" s="2"/>
    </row>
    <row r="111" spans="1:3" ht="15.75" customHeight="1" x14ac:dyDescent="0.25">
      <c r="A111" s="7"/>
      <c r="B111" s="2"/>
      <c r="C111" s="2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x14ac:dyDescent="0.25">
      <c r="A144" s="7"/>
      <c r="B144" s="2"/>
      <c r="C144" s="2"/>
    </row>
    <row r="145" spans="1:3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</sheetData>
  <sheetProtection selectLockedCells="1"/>
  <protectedRanges>
    <protectedRange sqref="C33" name="Tartomány4_1_2_2"/>
    <protectedRange sqref="C22" name="Tartomány4_1"/>
    <protectedRange sqref="C12" name="Tartomány1_2_1_1_1"/>
  </protectedRanges>
  <mergeCells count="44">
    <mergeCell ref="AC13:AO13"/>
    <mergeCell ref="AC14:AO14"/>
    <mergeCell ref="AC15:AO15"/>
    <mergeCell ref="AC16:AO16"/>
    <mergeCell ref="AB6:AB9"/>
    <mergeCell ref="AC6:AO9"/>
    <mergeCell ref="AC10:AO10"/>
    <mergeCell ref="AC11:AO11"/>
    <mergeCell ref="AC12:AO12"/>
    <mergeCell ref="A19:W19"/>
    <mergeCell ref="G8:G9"/>
    <mergeCell ref="J8:J9"/>
    <mergeCell ref="K8:K9"/>
    <mergeCell ref="N8:N9"/>
    <mergeCell ref="O8:O9"/>
    <mergeCell ref="R8:R9"/>
    <mergeCell ref="A6:A9"/>
    <mergeCell ref="B6:B9"/>
    <mergeCell ref="C6:C9"/>
    <mergeCell ref="F8:F9"/>
    <mergeCell ref="S8:S9"/>
    <mergeCell ref="V8:V9"/>
    <mergeCell ref="W8:W9"/>
    <mergeCell ref="A37:W37"/>
    <mergeCell ref="A21:W21"/>
    <mergeCell ref="A22:W22"/>
    <mergeCell ref="A34:W34"/>
    <mergeCell ref="X34:Z34"/>
    <mergeCell ref="A35:W35"/>
    <mergeCell ref="A36:W36"/>
    <mergeCell ref="Z8:Z9"/>
    <mergeCell ref="AA8:AA9"/>
    <mergeCell ref="A1:W1"/>
    <mergeCell ref="A2:W2"/>
    <mergeCell ref="A3:W3"/>
    <mergeCell ref="A4:W4"/>
    <mergeCell ref="A5:W5"/>
    <mergeCell ref="X6:AA7"/>
    <mergeCell ref="D7:G7"/>
    <mergeCell ref="H7:K7"/>
    <mergeCell ref="L7:O7"/>
    <mergeCell ref="P7:S7"/>
    <mergeCell ref="T7:W7"/>
    <mergeCell ref="D6:W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O206"/>
  <sheetViews>
    <sheetView zoomScale="90" zoomScaleNormal="90" zoomScaleSheetLayoutView="75" workbookViewId="0">
      <selection activeCell="AB12" sqref="AB12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30.33203125" style="1" customWidth="1"/>
    <col min="29" max="39" width="1.83203125" style="1" customWidth="1"/>
    <col min="40" max="40" width="2.33203125" style="1" customWidth="1"/>
    <col min="41" max="16384" width="10.6640625" style="1"/>
  </cols>
  <sheetData>
    <row r="1" spans="1:41" ht="21.95" customHeight="1" x14ac:dyDescent="0.2">
      <c r="A1" s="233" t="s">
        <v>20</v>
      </c>
      <c r="B1" s="233"/>
      <c r="C1" s="233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18"/>
      <c r="Y1" s="18"/>
      <c r="Z1" s="18"/>
      <c r="AA1" s="18"/>
    </row>
    <row r="2" spans="1:41" ht="21.95" customHeight="1" x14ac:dyDescent="0.2">
      <c r="A2" s="251" t="s">
        <v>59</v>
      </c>
      <c r="B2" s="251"/>
      <c r="C2" s="251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6"/>
      <c r="Y2" s="26"/>
      <c r="Z2" s="26"/>
      <c r="AA2" s="26"/>
    </row>
    <row r="3" spans="1:41" ht="15.75" customHeight="1" x14ac:dyDescent="0.2">
      <c r="A3" s="327" t="s">
        <v>75</v>
      </c>
      <c r="B3" s="327"/>
      <c r="C3" s="327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25"/>
      <c r="Y3" s="25"/>
      <c r="Z3" s="25"/>
      <c r="AA3" s="25"/>
    </row>
    <row r="4" spans="1:41" ht="15.75" customHeight="1" x14ac:dyDescent="0.2">
      <c r="A4" s="235" t="s">
        <v>87</v>
      </c>
      <c r="B4" s="235"/>
      <c r="C4" s="235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5"/>
      <c r="Y4" s="25"/>
      <c r="Z4" s="25"/>
      <c r="AA4" s="25"/>
    </row>
    <row r="5" spans="1:41" ht="15.75" customHeight="1" thickBot="1" x14ac:dyDescent="0.25">
      <c r="A5" s="253" t="s">
        <v>27</v>
      </c>
      <c r="B5" s="253"/>
      <c r="C5" s="253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7"/>
      <c r="Y5" s="27"/>
      <c r="Z5" s="27"/>
      <c r="AA5" s="27"/>
    </row>
    <row r="6" spans="1:41" ht="15.75" customHeight="1" thickTop="1" thickBot="1" x14ac:dyDescent="0.25">
      <c r="A6" s="258" t="s">
        <v>12</v>
      </c>
      <c r="B6" s="261" t="s">
        <v>13</v>
      </c>
      <c r="C6" s="329" t="s">
        <v>14</v>
      </c>
      <c r="D6" s="264" t="s">
        <v>7</v>
      </c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02" t="s">
        <v>28</v>
      </c>
      <c r="Y6" s="303"/>
      <c r="Z6" s="303"/>
      <c r="AA6" s="319"/>
      <c r="AB6" s="332" t="s">
        <v>95</v>
      </c>
      <c r="AC6" s="287" t="s">
        <v>94</v>
      </c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9"/>
    </row>
    <row r="7" spans="1:41" ht="15.75" customHeight="1" x14ac:dyDescent="0.25">
      <c r="A7" s="259"/>
      <c r="B7" s="262"/>
      <c r="C7" s="330"/>
      <c r="D7" s="321" t="s">
        <v>1</v>
      </c>
      <c r="E7" s="322"/>
      <c r="F7" s="322"/>
      <c r="G7" s="323"/>
      <c r="H7" s="325" t="s">
        <v>2</v>
      </c>
      <c r="I7" s="322"/>
      <c r="J7" s="322"/>
      <c r="K7" s="326"/>
      <c r="L7" s="321" t="s">
        <v>3</v>
      </c>
      <c r="M7" s="322"/>
      <c r="N7" s="322"/>
      <c r="O7" s="323"/>
      <c r="P7" s="321" t="s">
        <v>4</v>
      </c>
      <c r="Q7" s="322"/>
      <c r="R7" s="322"/>
      <c r="S7" s="323"/>
      <c r="T7" s="325" t="s">
        <v>5</v>
      </c>
      <c r="U7" s="322"/>
      <c r="V7" s="322"/>
      <c r="W7" s="326"/>
      <c r="X7" s="304"/>
      <c r="Y7" s="305"/>
      <c r="Z7" s="305"/>
      <c r="AA7" s="320"/>
      <c r="AB7" s="333"/>
      <c r="AC7" s="290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2"/>
    </row>
    <row r="8" spans="1:41" ht="15.75" customHeight="1" x14ac:dyDescent="0.2">
      <c r="A8" s="259"/>
      <c r="B8" s="262"/>
      <c r="C8" s="330"/>
      <c r="D8" s="187" t="s">
        <v>8</v>
      </c>
      <c r="E8" s="187" t="s">
        <v>9</v>
      </c>
      <c r="F8" s="240" t="s">
        <v>6</v>
      </c>
      <c r="G8" s="242" t="s">
        <v>11</v>
      </c>
      <c r="H8" s="187" t="s">
        <v>8</v>
      </c>
      <c r="I8" s="187" t="s">
        <v>9</v>
      </c>
      <c r="J8" s="240" t="s">
        <v>6</v>
      </c>
      <c r="K8" s="242" t="s">
        <v>11</v>
      </c>
      <c r="L8" s="187" t="s">
        <v>8</v>
      </c>
      <c r="M8" s="187" t="s">
        <v>9</v>
      </c>
      <c r="N8" s="240" t="s">
        <v>6</v>
      </c>
      <c r="O8" s="242" t="s">
        <v>11</v>
      </c>
      <c r="P8" s="187" t="s">
        <v>8</v>
      </c>
      <c r="Q8" s="187" t="s">
        <v>9</v>
      </c>
      <c r="R8" s="240" t="s">
        <v>6</v>
      </c>
      <c r="S8" s="242" t="s">
        <v>11</v>
      </c>
      <c r="T8" s="187" t="s">
        <v>8</v>
      </c>
      <c r="U8" s="187" t="s">
        <v>9</v>
      </c>
      <c r="V8" s="240" t="s">
        <v>6</v>
      </c>
      <c r="W8" s="249" t="s">
        <v>11</v>
      </c>
      <c r="X8" s="188" t="s">
        <v>8</v>
      </c>
      <c r="Y8" s="187" t="s">
        <v>9</v>
      </c>
      <c r="Z8" s="240" t="s">
        <v>6</v>
      </c>
      <c r="AA8" s="242" t="s">
        <v>11</v>
      </c>
      <c r="AB8" s="333"/>
      <c r="AC8" s="290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2"/>
    </row>
    <row r="9" spans="1:41" ht="80.099999999999994" customHeight="1" thickBot="1" x14ac:dyDescent="0.25">
      <c r="A9" s="260"/>
      <c r="B9" s="263"/>
      <c r="C9" s="331"/>
      <c r="D9" s="189" t="s">
        <v>24</v>
      </c>
      <c r="E9" s="189" t="s">
        <v>24</v>
      </c>
      <c r="F9" s="241"/>
      <c r="G9" s="243"/>
      <c r="H9" s="189" t="s">
        <v>24</v>
      </c>
      <c r="I9" s="189" t="s">
        <v>24</v>
      </c>
      <c r="J9" s="241"/>
      <c r="K9" s="243"/>
      <c r="L9" s="189" t="s">
        <v>24</v>
      </c>
      <c r="M9" s="189" t="s">
        <v>24</v>
      </c>
      <c r="N9" s="241"/>
      <c r="O9" s="243"/>
      <c r="P9" s="189" t="s">
        <v>24</v>
      </c>
      <c r="Q9" s="189" t="s">
        <v>24</v>
      </c>
      <c r="R9" s="241"/>
      <c r="S9" s="243"/>
      <c r="T9" s="189" t="s">
        <v>24</v>
      </c>
      <c r="U9" s="189" t="s">
        <v>24</v>
      </c>
      <c r="V9" s="241"/>
      <c r="W9" s="250"/>
      <c r="X9" s="190" t="s">
        <v>24</v>
      </c>
      <c r="Y9" s="189" t="s">
        <v>24</v>
      </c>
      <c r="Z9" s="241"/>
      <c r="AA9" s="243"/>
      <c r="AB9" s="333"/>
      <c r="AC9" s="334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6"/>
    </row>
    <row r="10" spans="1:41" s="11" customFormat="1" ht="15.75" customHeight="1" thickBot="1" x14ac:dyDescent="0.3">
      <c r="A10" s="191"/>
      <c r="B10" s="192"/>
      <c r="C10" s="193" t="s">
        <v>22</v>
      </c>
      <c r="D10" s="159">
        <f>SUM(szakon_kozos!D23)</f>
        <v>114</v>
      </c>
      <c r="E10" s="160">
        <f>SUM(szakon_kozos!E23)</f>
        <v>46</v>
      </c>
      <c r="F10" s="160">
        <f>SUM(szakon_kozos!F23)</f>
        <v>30</v>
      </c>
      <c r="G10" s="194">
        <f>SUM(szakon_kozos!G23)</f>
        <v>0</v>
      </c>
      <c r="H10" s="159">
        <f>SUM(szakon_kozos!H23)</f>
        <v>0</v>
      </c>
      <c r="I10" s="160">
        <f>SUM(szakon_kozos!I23)</f>
        <v>0</v>
      </c>
      <c r="J10" s="160">
        <f>SUM(szakon_kozos!J23)</f>
        <v>0</v>
      </c>
      <c r="K10" s="194">
        <f>SUM(szakon_kozos!K23)</f>
        <v>0</v>
      </c>
      <c r="L10" s="159">
        <f>SUM(szakon_kozos!L23)</f>
        <v>0</v>
      </c>
      <c r="M10" s="160">
        <f>SUM(szakon_kozos!M23)</f>
        <v>10</v>
      </c>
      <c r="N10" s="160">
        <f>SUM(szakon_kozos!N23)</f>
        <v>4</v>
      </c>
      <c r="O10" s="194">
        <f>SUM(szakon_kozos!O23)</f>
        <v>0</v>
      </c>
      <c r="P10" s="159" t="e">
        <f>SUM(szakon_kozos!P23)</f>
        <v>#REF!</v>
      </c>
      <c r="Q10" s="160" t="e">
        <f>SUM(szakon_kozos!Q23)</f>
        <v>#REF!</v>
      </c>
      <c r="R10" s="160" t="e">
        <f>SUM(szakon_kozos!R23)</f>
        <v>#REF!</v>
      </c>
      <c r="S10" s="194">
        <f>SUM(szakon_kozos!S23)</f>
        <v>0</v>
      </c>
      <c r="T10" s="159" t="e">
        <f>SUM(szakon_kozos!T23)</f>
        <v>#REF!</v>
      </c>
      <c r="U10" s="160" t="e">
        <f>SUM(szakon_kozos!U23)</f>
        <v>#REF!</v>
      </c>
      <c r="V10" s="160" t="e">
        <f>SUM(szakon_kozos!V23)</f>
        <v>#REF!</v>
      </c>
      <c r="W10" s="196">
        <f>SUM(szakon_kozos!W23)</f>
        <v>0</v>
      </c>
      <c r="X10" s="41">
        <f>SUM(szakon_kozos!X23)</f>
        <v>114</v>
      </c>
      <c r="Y10" s="42">
        <f>SUM(szakon_kozos!Y23)</f>
        <v>56</v>
      </c>
      <c r="Z10" s="42">
        <f>SUM(szakon_kozos!Z23)</f>
        <v>34</v>
      </c>
      <c r="AA10" s="197">
        <f>SUM(szakon_kozos!AA23)</f>
        <v>0</v>
      </c>
      <c r="AB10" s="157"/>
      <c r="AC10" s="337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9"/>
    </row>
    <row r="11" spans="1:41" s="11" customFormat="1" ht="15.75" customHeight="1" x14ac:dyDescent="0.25">
      <c r="A11" s="175" t="s">
        <v>3</v>
      </c>
      <c r="B11" s="198"/>
      <c r="C11" s="199" t="s">
        <v>15</v>
      </c>
      <c r="D11" s="200"/>
      <c r="E11" s="201"/>
      <c r="F11" s="201"/>
      <c r="G11" s="202"/>
      <c r="H11" s="201"/>
      <c r="I11" s="201"/>
      <c r="J11" s="201"/>
      <c r="K11" s="202"/>
      <c r="L11" s="201"/>
      <c r="M11" s="201"/>
      <c r="N11" s="201"/>
      <c r="O11" s="202"/>
      <c r="P11" s="202"/>
      <c r="Q11" s="202"/>
      <c r="R11" s="202"/>
      <c r="S11" s="202"/>
      <c r="T11" s="201"/>
      <c r="U11" s="201"/>
      <c r="V11" s="201"/>
      <c r="W11" s="202"/>
      <c r="X11" s="203"/>
      <c r="Y11" s="204"/>
      <c r="Z11" s="204"/>
      <c r="AA11" s="205"/>
      <c r="AB11" s="215"/>
      <c r="AC11" s="340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341"/>
      <c r="AO11" s="342"/>
    </row>
    <row r="12" spans="1:41" ht="15.75" customHeight="1" x14ac:dyDescent="0.25">
      <c r="A12" s="78" t="s">
        <v>126</v>
      </c>
      <c r="B12" s="77" t="s">
        <v>44</v>
      </c>
      <c r="C12" s="79" t="s">
        <v>76</v>
      </c>
      <c r="D12" s="10"/>
      <c r="E12" s="9"/>
      <c r="F12" s="122"/>
      <c r="G12" s="83"/>
      <c r="H12" s="10">
        <v>100</v>
      </c>
      <c r="I12" s="9"/>
      <c r="J12" s="122">
        <v>18</v>
      </c>
      <c r="K12" s="122" t="s">
        <v>145</v>
      </c>
      <c r="L12" s="10"/>
      <c r="M12" s="9"/>
      <c r="N12" s="122"/>
      <c r="O12" s="117"/>
      <c r="P12" s="86"/>
      <c r="Q12" s="9"/>
      <c r="R12" s="122"/>
      <c r="S12" s="83"/>
      <c r="T12" s="10"/>
      <c r="U12" s="9"/>
      <c r="V12" s="122"/>
      <c r="W12" s="129"/>
      <c r="X12" s="51">
        <f t="shared" ref="X12:Z15" si="0">IF(D12+H12+L12=0,"",D12+H12+L12)</f>
        <v>100</v>
      </c>
      <c r="Y12" s="51" t="str">
        <f t="shared" si="0"/>
        <v/>
      </c>
      <c r="Z12" s="51">
        <f t="shared" si="0"/>
        <v>18</v>
      </c>
      <c r="AA12" s="120" t="s">
        <v>93</v>
      </c>
      <c r="AB12" s="215" t="s">
        <v>125</v>
      </c>
      <c r="AC12" s="340" t="s">
        <v>124</v>
      </c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2"/>
    </row>
    <row r="13" spans="1:41" ht="15.75" customHeight="1" x14ac:dyDescent="0.25">
      <c r="A13" s="78" t="s">
        <v>127</v>
      </c>
      <c r="B13" s="77" t="s">
        <v>44</v>
      </c>
      <c r="C13" s="80" t="s">
        <v>77</v>
      </c>
      <c r="D13" s="10"/>
      <c r="E13" s="9"/>
      <c r="F13" s="122"/>
      <c r="G13" s="83"/>
      <c r="H13" s="10"/>
      <c r="I13" s="9"/>
      <c r="J13" s="122"/>
      <c r="K13" s="122"/>
      <c r="L13" s="10">
        <v>60</v>
      </c>
      <c r="M13" s="9"/>
      <c r="N13" s="122">
        <v>10</v>
      </c>
      <c r="O13" s="117" t="s">
        <v>145</v>
      </c>
      <c r="P13" s="86"/>
      <c r="Q13" s="9"/>
      <c r="R13" s="122"/>
      <c r="S13" s="83"/>
      <c r="T13" s="10"/>
      <c r="U13" s="9"/>
      <c r="V13" s="122"/>
      <c r="W13" s="129"/>
      <c r="X13" s="51">
        <f t="shared" si="0"/>
        <v>60</v>
      </c>
      <c r="Y13" s="22" t="str">
        <f t="shared" si="0"/>
        <v/>
      </c>
      <c r="Z13" s="22">
        <f t="shared" si="0"/>
        <v>10</v>
      </c>
      <c r="AA13" s="120" t="s">
        <v>93</v>
      </c>
      <c r="AB13" s="215" t="s">
        <v>125</v>
      </c>
      <c r="AC13" s="340" t="s">
        <v>124</v>
      </c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2"/>
    </row>
    <row r="14" spans="1:41" ht="15.75" customHeight="1" x14ac:dyDescent="0.25">
      <c r="A14" s="78" t="s">
        <v>128</v>
      </c>
      <c r="B14" s="77" t="s">
        <v>44</v>
      </c>
      <c r="C14" s="80" t="s">
        <v>78</v>
      </c>
      <c r="D14" s="10"/>
      <c r="E14" s="9"/>
      <c r="F14" s="122"/>
      <c r="G14" s="83"/>
      <c r="H14" s="10"/>
      <c r="I14" s="9">
        <v>60</v>
      </c>
      <c r="J14" s="122">
        <v>12</v>
      </c>
      <c r="K14" s="122" t="s">
        <v>147</v>
      </c>
      <c r="L14" s="10"/>
      <c r="M14" s="9"/>
      <c r="N14" s="122"/>
      <c r="O14" s="117"/>
      <c r="P14" s="86"/>
      <c r="Q14" s="9"/>
      <c r="R14" s="122"/>
      <c r="S14" s="83"/>
      <c r="T14" s="10"/>
      <c r="U14" s="9"/>
      <c r="V14" s="122"/>
      <c r="W14" s="129"/>
      <c r="X14" s="51" t="str">
        <f t="shared" si="0"/>
        <v/>
      </c>
      <c r="Y14" s="22">
        <f t="shared" si="0"/>
        <v>60</v>
      </c>
      <c r="Z14" s="22">
        <f t="shared" si="0"/>
        <v>12</v>
      </c>
      <c r="AA14" s="120" t="s">
        <v>93</v>
      </c>
      <c r="AB14" s="215" t="s">
        <v>125</v>
      </c>
      <c r="AC14" s="340" t="s">
        <v>124</v>
      </c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2"/>
    </row>
    <row r="15" spans="1:41" ht="15.75" customHeight="1" x14ac:dyDescent="0.25">
      <c r="A15" s="78" t="s">
        <v>129</v>
      </c>
      <c r="B15" s="77" t="s">
        <v>44</v>
      </c>
      <c r="C15" s="80" t="s">
        <v>79</v>
      </c>
      <c r="D15" s="10"/>
      <c r="E15" s="9"/>
      <c r="F15" s="122"/>
      <c r="G15" s="83"/>
      <c r="H15" s="10"/>
      <c r="I15" s="9"/>
      <c r="J15" s="122"/>
      <c r="K15" s="122"/>
      <c r="L15" s="10"/>
      <c r="M15" s="9">
        <v>100</v>
      </c>
      <c r="N15" s="122">
        <v>16</v>
      </c>
      <c r="O15" s="117" t="s">
        <v>147</v>
      </c>
      <c r="P15" s="86"/>
      <c r="Q15" s="9"/>
      <c r="R15" s="122"/>
      <c r="S15" s="83"/>
      <c r="T15" s="10"/>
      <c r="U15" s="9"/>
      <c r="V15" s="122"/>
      <c r="W15" s="129"/>
      <c r="X15" s="51" t="str">
        <f t="shared" si="0"/>
        <v/>
      </c>
      <c r="Y15" s="22">
        <f t="shared" si="0"/>
        <v>100</v>
      </c>
      <c r="Z15" s="22">
        <f t="shared" si="0"/>
        <v>16</v>
      </c>
      <c r="AA15" s="120" t="s">
        <v>93</v>
      </c>
      <c r="AB15" s="215" t="s">
        <v>125</v>
      </c>
      <c r="AC15" s="340" t="s">
        <v>124</v>
      </c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2"/>
    </row>
    <row r="16" spans="1:41" ht="15.75" customHeight="1" thickBot="1" x14ac:dyDescent="0.3">
      <c r="A16" s="78"/>
      <c r="B16" s="81" t="s">
        <v>44</v>
      </c>
      <c r="C16" s="82"/>
      <c r="D16" s="10"/>
      <c r="E16" s="9"/>
      <c r="F16" s="122"/>
      <c r="G16" s="83"/>
      <c r="H16" s="10"/>
      <c r="I16" s="9"/>
      <c r="J16" s="122"/>
      <c r="K16" s="83"/>
      <c r="L16" s="10"/>
      <c r="M16" s="9"/>
      <c r="N16" s="122"/>
      <c r="O16" s="104"/>
      <c r="P16" s="86"/>
      <c r="Q16" s="9"/>
      <c r="R16" s="122"/>
      <c r="S16" s="83"/>
      <c r="T16" s="10"/>
      <c r="U16" s="9"/>
      <c r="V16" s="122"/>
      <c r="W16" s="129"/>
      <c r="X16" s="51" t="str">
        <f t="shared" ref="X16:Z16" si="1">IF(D16+H16+L16=0,"",D16+H16+L16)</f>
        <v/>
      </c>
      <c r="Y16" s="22" t="str">
        <f t="shared" si="1"/>
        <v/>
      </c>
      <c r="Z16" s="22" t="str">
        <f t="shared" si="1"/>
        <v/>
      </c>
      <c r="AA16" s="23" t="s">
        <v>36</v>
      </c>
      <c r="AB16" s="216"/>
      <c r="AC16" s="343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5"/>
    </row>
    <row r="17" spans="1:41" s="11" customFormat="1" ht="15.75" customHeight="1" thickTop="1" thickBot="1" x14ac:dyDescent="0.3">
      <c r="A17" s="206"/>
      <c r="B17" s="207"/>
      <c r="C17" s="158" t="s">
        <v>16</v>
      </c>
      <c r="D17" s="134">
        <f>SUM(D12:D16)</f>
        <v>0</v>
      </c>
      <c r="E17" s="134">
        <f>SUM(E12:E16)</f>
        <v>0</v>
      </c>
      <c r="F17" s="134">
        <f>SUM(F12:F16)</f>
        <v>0</v>
      </c>
      <c r="G17" s="135" t="s">
        <v>36</v>
      </c>
      <c r="H17" s="136">
        <f>SUM(H12:H16)</f>
        <v>100</v>
      </c>
      <c r="I17" s="134">
        <f>SUM(I12:I16)</f>
        <v>60</v>
      </c>
      <c r="J17" s="134">
        <f>SUM(J12:J16)</f>
        <v>30</v>
      </c>
      <c r="K17" s="135" t="s">
        <v>36</v>
      </c>
      <c r="L17" s="133">
        <f>SUM(L12:L16)</f>
        <v>60</v>
      </c>
      <c r="M17" s="134">
        <f>SUM(M12:M16)</f>
        <v>100</v>
      </c>
      <c r="N17" s="134">
        <f>SUM(N12:N16)</f>
        <v>26</v>
      </c>
      <c r="O17" s="135" t="s">
        <v>36</v>
      </c>
      <c r="P17" s="136">
        <f>SUM(P12:P16)</f>
        <v>0</v>
      </c>
      <c r="Q17" s="134">
        <f>SUM(Q12:Q16)</f>
        <v>0</v>
      </c>
      <c r="R17" s="134">
        <f>SUM(R12:R16)</f>
        <v>0</v>
      </c>
      <c r="S17" s="135" t="s">
        <v>36</v>
      </c>
      <c r="T17" s="133">
        <f>SUM(T12:T16)</f>
        <v>0</v>
      </c>
      <c r="U17" s="134">
        <f>SUM(U12:U16)</f>
        <v>0</v>
      </c>
      <c r="V17" s="134">
        <f>SUM(V12:V16)</f>
        <v>0</v>
      </c>
      <c r="W17" s="138" t="s">
        <v>36</v>
      </c>
      <c r="X17" s="136">
        <f>SUM(X12:X16)</f>
        <v>160</v>
      </c>
      <c r="Y17" s="134">
        <f>SUM(Y12:Y16)</f>
        <v>160</v>
      </c>
      <c r="Z17" s="134">
        <f>SUM(Z12:Z16)</f>
        <v>56</v>
      </c>
      <c r="AA17" s="135" t="s">
        <v>36</v>
      </c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</row>
    <row r="18" spans="1:41" s="11" customFormat="1" ht="15.75" customHeight="1" thickBot="1" x14ac:dyDescent="0.3">
      <c r="A18" s="208"/>
      <c r="B18" s="140"/>
      <c r="C18" s="141" t="s">
        <v>23</v>
      </c>
      <c r="D18" s="159">
        <f>D10+D17</f>
        <v>114</v>
      </c>
      <c r="E18" s="160">
        <f>E10+E17</f>
        <v>46</v>
      </c>
      <c r="F18" s="160">
        <f>F10+F17</f>
        <v>30</v>
      </c>
      <c r="G18" s="161" t="s">
        <v>36</v>
      </c>
      <c r="H18" s="159">
        <f>H10+H17</f>
        <v>100</v>
      </c>
      <c r="I18" s="160">
        <f>I10+I17</f>
        <v>60</v>
      </c>
      <c r="J18" s="160">
        <f>J10+J17</f>
        <v>30</v>
      </c>
      <c r="K18" s="161" t="s">
        <v>36</v>
      </c>
      <c r="L18" s="159">
        <f>L10+L17</f>
        <v>60</v>
      </c>
      <c r="M18" s="160">
        <f>M10+M17</f>
        <v>110</v>
      </c>
      <c r="N18" s="160">
        <f>N10+N17</f>
        <v>30</v>
      </c>
      <c r="O18" s="161" t="s">
        <v>36</v>
      </c>
      <c r="P18" s="159" t="e">
        <f>P10+P17</f>
        <v>#REF!</v>
      </c>
      <c r="Q18" s="160" t="e">
        <f>Q10+Q17</f>
        <v>#REF!</v>
      </c>
      <c r="R18" s="160" t="e">
        <f>R10+R17</f>
        <v>#REF!</v>
      </c>
      <c r="S18" s="161" t="s">
        <v>36</v>
      </c>
      <c r="T18" s="159" t="e">
        <f>T10+T17</f>
        <v>#REF!</v>
      </c>
      <c r="U18" s="160" t="e">
        <f>U10+U17</f>
        <v>#REF!</v>
      </c>
      <c r="V18" s="160" t="e">
        <f>V10+V17</f>
        <v>#REF!</v>
      </c>
      <c r="W18" s="162" t="s">
        <v>36</v>
      </c>
      <c r="X18" s="163">
        <f>X10+X17</f>
        <v>274</v>
      </c>
      <c r="Y18" s="160">
        <f>Y10+Y17</f>
        <v>216</v>
      </c>
      <c r="Z18" s="160">
        <f>Z10+Z17</f>
        <v>90</v>
      </c>
      <c r="AA18" s="165">
        <f>AA34+AA10</f>
        <v>8</v>
      </c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</row>
    <row r="19" spans="1:41" s="11" customFormat="1" ht="17.25" thickBot="1" x14ac:dyDescent="0.3">
      <c r="A19" s="269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178"/>
      <c r="Y19" s="179"/>
      <c r="Z19" s="179"/>
      <c r="AA19" s="180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</row>
    <row r="20" spans="1:41" ht="15.75" customHeight="1" thickBot="1" x14ac:dyDescent="0.3">
      <c r="A20" s="105"/>
      <c r="B20" s="106"/>
      <c r="C20" s="149" t="s">
        <v>19</v>
      </c>
      <c r="D20" s="181">
        <f>D18</f>
        <v>114</v>
      </c>
      <c r="E20" s="181">
        <f>E18</f>
        <v>46</v>
      </c>
      <c r="F20" s="71" t="s">
        <v>36</v>
      </c>
      <c r="G20" s="185" t="s">
        <v>36</v>
      </c>
      <c r="H20" s="181">
        <f>H18</f>
        <v>100</v>
      </c>
      <c r="I20" s="181">
        <f>I18</f>
        <v>60</v>
      </c>
      <c r="J20" s="71" t="s">
        <v>36</v>
      </c>
      <c r="K20" s="185" t="s">
        <v>36</v>
      </c>
      <c r="L20" s="181">
        <f>L18</f>
        <v>60</v>
      </c>
      <c r="M20" s="181">
        <f>M18</f>
        <v>110</v>
      </c>
      <c r="N20" s="71" t="s">
        <v>36</v>
      </c>
      <c r="O20" s="185" t="s">
        <v>36</v>
      </c>
      <c r="P20" s="181" t="e">
        <f>P18+#REF!</f>
        <v>#REF!</v>
      </c>
      <c r="Q20" s="182" t="e">
        <f>Q18+#REF!</f>
        <v>#REF!</v>
      </c>
      <c r="R20" s="71" t="s">
        <v>36</v>
      </c>
      <c r="S20" s="185" t="s">
        <v>36</v>
      </c>
      <c r="T20" s="181" t="e">
        <f>T18+#REF!</f>
        <v>#REF!</v>
      </c>
      <c r="U20" s="182" t="e">
        <f>U18+#REF!</f>
        <v>#REF!</v>
      </c>
      <c r="V20" s="71" t="s">
        <v>36</v>
      </c>
      <c r="W20" s="184" t="s">
        <v>36</v>
      </c>
      <c r="X20" s="107">
        <f>IF(D20+H20+L20=0,"",D20+H20+L20)</f>
        <v>274</v>
      </c>
      <c r="Y20" s="108">
        <f>IF(E20+I20+M20=0,"",E20+I20+M20)</f>
        <v>216</v>
      </c>
      <c r="Z20" s="209" t="s">
        <v>36</v>
      </c>
      <c r="AA20" s="109" t="s">
        <v>36</v>
      </c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</row>
    <row r="21" spans="1:41" s="4" customFormat="1" ht="9.9499999999999993" customHeight="1" thickTop="1" x14ac:dyDescent="0.25">
      <c r="A21" s="316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8"/>
      <c r="X21" s="210"/>
      <c r="Y21" s="211"/>
      <c r="Z21" s="211"/>
      <c r="AA21" s="212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</row>
    <row r="22" spans="1:41" s="4" customFormat="1" ht="15.75" customHeight="1" x14ac:dyDescent="0.25">
      <c r="A22" s="276" t="s">
        <v>43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151"/>
      <c r="Y22" s="152"/>
      <c r="Z22" s="152"/>
      <c r="AA22" s="166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</row>
    <row r="23" spans="1:41" s="4" customFormat="1" ht="15.75" customHeight="1" x14ac:dyDescent="0.25">
      <c r="A23" s="16"/>
      <c r="B23" s="150"/>
      <c r="C23" s="15" t="s">
        <v>29</v>
      </c>
      <c r="D23" s="47"/>
      <c r="E23" s="48"/>
      <c r="F23" s="22"/>
      <c r="G23" s="39">
        <f>COUNTIF(G12:G19,"A")</f>
        <v>0</v>
      </c>
      <c r="H23" s="47"/>
      <c r="I23" s="48"/>
      <c r="J23" s="22"/>
      <c r="K23" s="39">
        <f>COUNTIF(K12:K19,"A")</f>
        <v>0</v>
      </c>
      <c r="L23" s="47"/>
      <c r="M23" s="48"/>
      <c r="N23" s="22"/>
      <c r="O23" s="39">
        <f>COUNTIF(O12:O19,"A")</f>
        <v>0</v>
      </c>
      <c r="P23" s="47"/>
      <c r="Q23" s="48"/>
      <c r="R23" s="22"/>
      <c r="S23" s="39">
        <f>COUNTIF(S12:S19,"A")</f>
        <v>0</v>
      </c>
      <c r="T23" s="47"/>
      <c r="U23" s="48"/>
      <c r="V23" s="22"/>
      <c r="W23" s="47">
        <f>COUNTIF(W12:W19,"A")</f>
        <v>0</v>
      </c>
      <c r="X23" s="151"/>
      <c r="Y23" s="152"/>
      <c r="Z23" s="153"/>
      <c r="AA23" s="154">
        <f t="shared" ref="AA23:AA33" si="2">SUM(D23:W23)</f>
        <v>0</v>
      </c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</row>
    <row r="24" spans="1:41" s="4" customFormat="1" ht="15.75" customHeight="1" x14ac:dyDescent="0.25">
      <c r="A24" s="16"/>
      <c r="B24" s="150"/>
      <c r="C24" s="15" t="s">
        <v>30</v>
      </c>
      <c r="D24" s="47"/>
      <c r="E24" s="48"/>
      <c r="F24" s="22"/>
      <c r="G24" s="39">
        <f>COUNTIF(G12:G19,"B")</f>
        <v>0</v>
      </c>
      <c r="H24" s="47"/>
      <c r="I24" s="48"/>
      <c r="J24" s="22"/>
      <c r="K24" s="39">
        <f>COUNTIF(K12:K19,"B")</f>
        <v>0</v>
      </c>
      <c r="L24" s="47"/>
      <c r="M24" s="48"/>
      <c r="N24" s="22"/>
      <c r="O24" s="39">
        <f>COUNTIF(O12:O19,"B")</f>
        <v>0</v>
      </c>
      <c r="P24" s="47"/>
      <c r="Q24" s="48"/>
      <c r="R24" s="22"/>
      <c r="S24" s="39">
        <f>COUNTIF(S12:S19,"B")</f>
        <v>0</v>
      </c>
      <c r="T24" s="47"/>
      <c r="U24" s="48"/>
      <c r="V24" s="22"/>
      <c r="W24" s="47">
        <f>COUNTIF(W12:W19,"B")</f>
        <v>0</v>
      </c>
      <c r="X24" s="151"/>
      <c r="Y24" s="152"/>
      <c r="Z24" s="153"/>
      <c r="AA24" s="154">
        <f t="shared" si="2"/>
        <v>0</v>
      </c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</row>
    <row r="25" spans="1:41" s="4" customFormat="1" ht="15.75" customHeight="1" x14ac:dyDescent="0.25">
      <c r="A25" s="16"/>
      <c r="B25" s="150"/>
      <c r="C25" s="15" t="s">
        <v>31</v>
      </c>
      <c r="D25" s="47"/>
      <c r="E25" s="48"/>
      <c r="F25" s="22"/>
      <c r="G25" s="39">
        <f>COUNTIF(G12:G19,"F")</f>
        <v>0</v>
      </c>
      <c r="H25" s="47"/>
      <c r="I25" s="48"/>
      <c r="J25" s="22"/>
      <c r="K25" s="39">
        <f>COUNTIF(K12:K19,"F")</f>
        <v>0</v>
      </c>
      <c r="L25" s="47"/>
      <c r="M25" s="48"/>
      <c r="N25" s="22"/>
      <c r="O25" s="39">
        <f>COUNTIF(O12:O19,"F")</f>
        <v>0</v>
      </c>
      <c r="P25" s="47"/>
      <c r="Q25" s="48"/>
      <c r="R25" s="22"/>
      <c r="S25" s="39">
        <f>COUNTIF(S12:S19,"F")</f>
        <v>0</v>
      </c>
      <c r="T25" s="47"/>
      <c r="U25" s="48"/>
      <c r="V25" s="22"/>
      <c r="W25" s="47">
        <f>COUNTIF(W12:W19,"F")</f>
        <v>0</v>
      </c>
      <c r="X25" s="151"/>
      <c r="Y25" s="152"/>
      <c r="Z25" s="153"/>
      <c r="AA25" s="154">
        <f t="shared" si="2"/>
        <v>0</v>
      </c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</row>
    <row r="26" spans="1:41" s="4" customFormat="1" ht="15.75" customHeight="1" x14ac:dyDescent="0.25">
      <c r="A26" s="16"/>
      <c r="B26" s="150"/>
      <c r="C26" s="15" t="s">
        <v>32</v>
      </c>
      <c r="D26" s="47"/>
      <c r="E26" s="48"/>
      <c r="F26" s="22"/>
      <c r="G26" s="39">
        <f>COUNTIF(G12:G19,"F(Z)")</f>
        <v>0</v>
      </c>
      <c r="H26" s="47"/>
      <c r="I26" s="48"/>
      <c r="J26" s="22"/>
      <c r="K26" s="39">
        <f>COUNTIF(K12:K19,"F(Z)")</f>
        <v>0</v>
      </c>
      <c r="L26" s="47"/>
      <c r="M26" s="48"/>
      <c r="N26" s="22"/>
      <c r="O26" s="39">
        <f>COUNTIF(O12:O19,"F(Z)")</f>
        <v>0</v>
      </c>
      <c r="P26" s="47"/>
      <c r="Q26" s="48"/>
      <c r="R26" s="22"/>
      <c r="S26" s="39">
        <f>COUNTIF(S12:S19,"F(Z)")</f>
        <v>0</v>
      </c>
      <c r="T26" s="47"/>
      <c r="U26" s="48"/>
      <c r="V26" s="22"/>
      <c r="W26" s="47">
        <f>COUNTIF(W12:W19,"F(Z)")</f>
        <v>0</v>
      </c>
      <c r="X26" s="151"/>
      <c r="Y26" s="152"/>
      <c r="Z26" s="153"/>
      <c r="AA26" s="154">
        <f t="shared" si="2"/>
        <v>0</v>
      </c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</row>
    <row r="27" spans="1:41" s="4" customFormat="1" ht="15.75" customHeight="1" x14ac:dyDescent="0.25">
      <c r="A27" s="16"/>
      <c r="B27" s="150"/>
      <c r="C27" s="15" t="s">
        <v>18</v>
      </c>
      <c r="D27" s="47"/>
      <c r="E27" s="48"/>
      <c r="F27" s="22"/>
      <c r="G27" s="39">
        <f>COUNTIF(G12:G19,"G")</f>
        <v>0</v>
      </c>
      <c r="H27" s="47"/>
      <c r="I27" s="48"/>
      <c r="J27" s="22"/>
      <c r="K27" s="39">
        <f>COUNTIF(K12:K19,"G")</f>
        <v>0</v>
      </c>
      <c r="L27" s="47"/>
      <c r="M27" s="48"/>
      <c r="N27" s="22"/>
      <c r="O27" s="39">
        <f>COUNTIF(O12:O19,"G")</f>
        <v>0</v>
      </c>
      <c r="P27" s="47"/>
      <c r="Q27" s="48"/>
      <c r="R27" s="22"/>
      <c r="S27" s="39">
        <f>COUNTIF(S12:S19,"G")</f>
        <v>0</v>
      </c>
      <c r="T27" s="47"/>
      <c r="U27" s="48"/>
      <c r="V27" s="22"/>
      <c r="W27" s="47">
        <f>COUNTIF(W12:W19,"G")</f>
        <v>0</v>
      </c>
      <c r="X27" s="151"/>
      <c r="Y27" s="152"/>
      <c r="Z27" s="153"/>
      <c r="AA27" s="154">
        <f t="shared" si="2"/>
        <v>0</v>
      </c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</row>
    <row r="28" spans="1:41" s="4" customFormat="1" ht="15.75" customHeight="1" x14ac:dyDescent="0.25">
      <c r="A28" s="16"/>
      <c r="B28" s="150"/>
      <c r="C28" s="15" t="s">
        <v>33</v>
      </c>
      <c r="D28" s="47"/>
      <c r="E28" s="48"/>
      <c r="F28" s="22"/>
      <c r="G28" s="39">
        <f>COUNTIF(G12:G19,"G(Z)")</f>
        <v>0</v>
      </c>
      <c r="H28" s="47"/>
      <c r="I28" s="48"/>
      <c r="J28" s="22"/>
      <c r="K28" s="39">
        <v>1</v>
      </c>
      <c r="L28" s="47"/>
      <c r="M28" s="48"/>
      <c r="N28" s="22"/>
      <c r="O28" s="39">
        <v>1</v>
      </c>
      <c r="P28" s="47"/>
      <c r="Q28" s="48"/>
      <c r="R28" s="22"/>
      <c r="S28" s="39">
        <f>COUNTIF(S12:S19,"G(Z)")</f>
        <v>0</v>
      </c>
      <c r="T28" s="47"/>
      <c r="U28" s="48"/>
      <c r="V28" s="22"/>
      <c r="W28" s="47">
        <f>COUNTIF(W12:W19,"G(Z)")</f>
        <v>0</v>
      </c>
      <c r="X28" s="151"/>
      <c r="Y28" s="152"/>
      <c r="Z28" s="153"/>
      <c r="AA28" s="154">
        <f t="shared" si="2"/>
        <v>2</v>
      </c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</row>
    <row r="29" spans="1:41" s="4" customFormat="1" ht="15.75" customHeight="1" x14ac:dyDescent="0.25">
      <c r="A29" s="16"/>
      <c r="B29" s="150"/>
      <c r="C29" s="15" t="s">
        <v>142</v>
      </c>
      <c r="D29" s="47"/>
      <c r="E29" s="48"/>
      <c r="F29" s="22"/>
      <c r="G29" s="39">
        <f>COUNTIF(G12:G19,"V")</f>
        <v>0</v>
      </c>
      <c r="H29" s="47"/>
      <c r="I29" s="48"/>
      <c r="J29" s="22"/>
      <c r="K29" s="39">
        <f>COUNTIF(K12:K19,"V")</f>
        <v>0</v>
      </c>
      <c r="L29" s="47"/>
      <c r="M29" s="48"/>
      <c r="N29" s="22"/>
      <c r="O29" s="39">
        <f>COUNTIF(O12:O19,"V")</f>
        <v>0</v>
      </c>
      <c r="P29" s="47"/>
      <c r="Q29" s="48"/>
      <c r="R29" s="22"/>
      <c r="S29" s="39">
        <f>COUNTIF(S12:S19,"V")</f>
        <v>0</v>
      </c>
      <c r="T29" s="47"/>
      <c r="U29" s="48"/>
      <c r="V29" s="22"/>
      <c r="W29" s="47">
        <f>COUNTIF(W12:W19,"V")</f>
        <v>0</v>
      </c>
      <c r="X29" s="151"/>
      <c r="Y29" s="152"/>
      <c r="Z29" s="153"/>
      <c r="AA29" s="154">
        <f t="shared" si="2"/>
        <v>0</v>
      </c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</row>
    <row r="30" spans="1:41" s="4" customFormat="1" ht="15.75" customHeight="1" x14ac:dyDescent="0.25">
      <c r="A30" s="16"/>
      <c r="B30" s="150"/>
      <c r="C30" s="15" t="s">
        <v>144</v>
      </c>
      <c r="D30" s="47"/>
      <c r="E30" s="48"/>
      <c r="F30" s="22"/>
      <c r="G30" s="39">
        <f>COUNTIF(G12:G19,"V(Z)")</f>
        <v>0</v>
      </c>
      <c r="H30" s="47"/>
      <c r="I30" s="48"/>
      <c r="J30" s="22"/>
      <c r="K30" s="39">
        <v>1</v>
      </c>
      <c r="L30" s="47"/>
      <c r="M30" s="48"/>
      <c r="N30" s="22"/>
      <c r="O30" s="39">
        <v>1</v>
      </c>
      <c r="P30" s="47"/>
      <c r="Q30" s="48"/>
      <c r="R30" s="22"/>
      <c r="S30" s="39">
        <f>COUNTIF(S12:S19,"V(Z)")</f>
        <v>0</v>
      </c>
      <c r="T30" s="47"/>
      <c r="U30" s="48"/>
      <c r="V30" s="22"/>
      <c r="W30" s="47">
        <f>COUNTIF(W12:W19,"V(Z)")</f>
        <v>0</v>
      </c>
      <c r="X30" s="151"/>
      <c r="Y30" s="152"/>
      <c r="Z30" s="153"/>
      <c r="AA30" s="154">
        <f t="shared" si="2"/>
        <v>2</v>
      </c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</row>
    <row r="31" spans="1:41" s="4" customFormat="1" ht="15.75" customHeight="1" x14ac:dyDescent="0.25">
      <c r="A31" s="16"/>
      <c r="B31" s="150"/>
      <c r="C31" s="15" t="s">
        <v>34</v>
      </c>
      <c r="D31" s="47"/>
      <c r="E31" s="48"/>
      <c r="F31" s="22"/>
      <c r="G31" s="39">
        <f>COUNTIF(G12:G19,"AV")</f>
        <v>0</v>
      </c>
      <c r="H31" s="47"/>
      <c r="I31" s="48"/>
      <c r="J31" s="22"/>
      <c r="K31" s="39">
        <f>COUNTIF(K12:K19,"AV")</f>
        <v>0</v>
      </c>
      <c r="L31" s="47"/>
      <c r="M31" s="48"/>
      <c r="N31" s="22"/>
      <c r="O31" s="39">
        <f>COUNTIF(O12:O19,"AV")</f>
        <v>0</v>
      </c>
      <c r="P31" s="47"/>
      <c r="Q31" s="48"/>
      <c r="R31" s="22"/>
      <c r="S31" s="39">
        <f>COUNTIF(S12:S19,"AV")</f>
        <v>0</v>
      </c>
      <c r="T31" s="47"/>
      <c r="U31" s="48"/>
      <c r="V31" s="22"/>
      <c r="W31" s="47">
        <f>COUNTIF(W12:W19,"AV")</f>
        <v>0</v>
      </c>
      <c r="X31" s="151"/>
      <c r="Y31" s="152"/>
      <c r="Z31" s="153"/>
      <c r="AA31" s="154">
        <f t="shared" si="2"/>
        <v>0</v>
      </c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</row>
    <row r="32" spans="1:41" s="4" customFormat="1" ht="15.75" customHeight="1" x14ac:dyDescent="0.25">
      <c r="A32" s="16"/>
      <c r="B32" s="150"/>
      <c r="C32" s="15" t="s">
        <v>42</v>
      </c>
      <c r="D32" s="47"/>
      <c r="E32" s="48"/>
      <c r="F32" s="22"/>
      <c r="G32" s="39">
        <f>COUNTIF(G12:G19,"KO")</f>
        <v>0</v>
      </c>
      <c r="H32" s="47"/>
      <c r="I32" s="48"/>
      <c r="J32" s="22"/>
      <c r="K32" s="39">
        <f>COUNTIF(K12:K19,"KO")</f>
        <v>0</v>
      </c>
      <c r="L32" s="47"/>
      <c r="M32" s="48"/>
      <c r="N32" s="22"/>
      <c r="O32" s="39">
        <f>COUNTIF(O12:O19,"KO")</f>
        <v>0</v>
      </c>
      <c r="P32" s="47"/>
      <c r="Q32" s="48"/>
      <c r="R32" s="22"/>
      <c r="S32" s="39">
        <f>COUNTIF(S12:S19,"KO")</f>
        <v>0</v>
      </c>
      <c r="T32" s="47"/>
      <c r="U32" s="48"/>
      <c r="V32" s="22"/>
      <c r="W32" s="47">
        <f>COUNTIF(W12:W19,"KO")</f>
        <v>0</v>
      </c>
      <c r="X32" s="151"/>
      <c r="Y32" s="152"/>
      <c r="Z32" s="153"/>
      <c r="AA32" s="154">
        <f t="shared" si="2"/>
        <v>0</v>
      </c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</row>
    <row r="33" spans="1:41" s="4" customFormat="1" ht="15.75" customHeight="1" x14ac:dyDescent="0.25">
      <c r="A33" s="16"/>
      <c r="B33" s="15"/>
      <c r="C33" s="15" t="s">
        <v>35</v>
      </c>
      <c r="D33" s="155"/>
      <c r="E33" s="152"/>
      <c r="F33" s="153"/>
      <c r="G33" s="39">
        <f>COUNTIF(G12:G19,"Z")</f>
        <v>0</v>
      </c>
      <c r="H33" s="155"/>
      <c r="I33" s="152"/>
      <c r="J33" s="153"/>
      <c r="K33" s="39">
        <v>2</v>
      </c>
      <c r="L33" s="155"/>
      <c r="M33" s="152"/>
      <c r="N33" s="153"/>
      <c r="O33" s="39">
        <v>2</v>
      </c>
      <c r="P33" s="155"/>
      <c r="Q33" s="152"/>
      <c r="R33" s="153"/>
      <c r="S33" s="39">
        <f>COUNTIF(S12:S19,"Z")</f>
        <v>0</v>
      </c>
      <c r="T33" s="155"/>
      <c r="U33" s="152"/>
      <c r="V33" s="153"/>
      <c r="W33" s="47">
        <f>COUNTIF(W12:W19,"Z")</f>
        <v>0</v>
      </c>
      <c r="X33" s="151"/>
      <c r="Y33" s="152"/>
      <c r="Z33" s="153"/>
      <c r="AA33" s="154">
        <f t="shared" si="2"/>
        <v>4</v>
      </c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</row>
    <row r="34" spans="1:41" s="4" customFormat="1" ht="15.75" customHeight="1" x14ac:dyDescent="0.25">
      <c r="A34" s="273" t="s">
        <v>17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5"/>
      <c r="X34" s="299" t="s">
        <v>21</v>
      </c>
      <c r="Y34" s="300"/>
      <c r="Z34" s="301"/>
      <c r="AA34" s="154">
        <f>SUM(AA23:AA33)</f>
        <v>8</v>
      </c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</row>
    <row r="35" spans="1:41" s="4" customFormat="1" ht="15.75" customHeight="1" x14ac:dyDescent="0.2">
      <c r="A35" s="266"/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8"/>
      <c r="X35" s="31"/>
      <c r="Y35" s="25"/>
      <c r="Z35" s="25"/>
      <c r="AA35" s="28"/>
    </row>
    <row r="36" spans="1:41" s="4" customFormat="1" ht="15.75" customHeight="1" x14ac:dyDescent="0.2">
      <c r="A36" s="266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8"/>
      <c r="X36" s="31"/>
      <c r="Y36" s="25"/>
      <c r="Z36" s="25"/>
      <c r="AA36" s="29"/>
    </row>
    <row r="37" spans="1:41" s="4" customFormat="1" ht="15.75" customHeight="1" thickBot="1" x14ac:dyDescent="0.25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7"/>
      <c r="X37" s="32"/>
      <c r="Y37" s="27"/>
      <c r="Z37" s="27"/>
      <c r="AA37" s="30"/>
    </row>
    <row r="38" spans="1:41" s="4" customFormat="1" ht="15.75" customHeight="1" thickTop="1" x14ac:dyDescent="0.25">
      <c r="A38" s="3"/>
      <c r="B38" s="6"/>
      <c r="C38" s="6"/>
    </row>
    <row r="39" spans="1:41" s="4" customFormat="1" ht="15.75" customHeight="1" x14ac:dyDescent="0.25">
      <c r="A39" s="3"/>
      <c r="B39" s="6"/>
      <c r="C39" s="6"/>
    </row>
    <row r="40" spans="1:41" s="4" customFormat="1" ht="15.75" customHeight="1" x14ac:dyDescent="0.25">
      <c r="A40" s="3"/>
      <c r="B40" s="6"/>
      <c r="C40" s="6"/>
    </row>
    <row r="41" spans="1:41" s="4" customFormat="1" ht="15.75" customHeight="1" x14ac:dyDescent="0.25">
      <c r="A41" s="3"/>
      <c r="B41" s="6"/>
      <c r="C41" s="6"/>
    </row>
    <row r="42" spans="1:41" s="4" customFormat="1" ht="15.75" customHeight="1" x14ac:dyDescent="0.25">
      <c r="A42" s="3"/>
      <c r="B42" s="6"/>
      <c r="C42" s="6"/>
    </row>
    <row r="43" spans="1:41" s="4" customFormat="1" ht="15.75" customHeight="1" x14ac:dyDescent="0.25">
      <c r="A43" s="3"/>
      <c r="B43" s="6"/>
      <c r="C43" s="6"/>
    </row>
    <row r="44" spans="1:41" s="4" customFormat="1" ht="15.75" customHeight="1" x14ac:dyDescent="0.25">
      <c r="A44" s="3"/>
      <c r="B44" s="6"/>
      <c r="C44" s="6"/>
    </row>
    <row r="45" spans="1:41" s="4" customFormat="1" ht="15.75" customHeight="1" x14ac:dyDescent="0.25">
      <c r="A45" s="3"/>
      <c r="B45" s="6"/>
      <c r="C45" s="6"/>
    </row>
    <row r="46" spans="1:41" s="4" customFormat="1" ht="15.75" customHeight="1" x14ac:dyDescent="0.25">
      <c r="A46" s="3"/>
      <c r="B46" s="6"/>
      <c r="C46" s="6"/>
    </row>
    <row r="47" spans="1:41" s="4" customFormat="1" ht="15.75" customHeight="1" x14ac:dyDescent="0.25">
      <c r="A47" s="3"/>
      <c r="B47" s="6"/>
      <c r="C47" s="6"/>
    </row>
    <row r="48" spans="1:41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5"/>
      <c r="C101" s="5"/>
    </row>
    <row r="102" spans="1:3" s="4" customFormat="1" ht="15.75" customHeight="1" x14ac:dyDescent="0.25">
      <c r="A102" s="3"/>
      <c r="B102" s="5"/>
      <c r="C102" s="5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ht="15.75" customHeight="1" x14ac:dyDescent="0.25">
      <c r="A110" s="7"/>
      <c r="B110" s="2"/>
      <c r="C110" s="2"/>
    </row>
    <row r="111" spans="1:3" ht="15.75" customHeight="1" x14ac:dyDescent="0.25">
      <c r="A111" s="7"/>
      <c r="B111" s="2"/>
      <c r="C111" s="2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x14ac:dyDescent="0.25">
      <c r="A144" s="7"/>
      <c r="B144" s="2"/>
      <c r="C144" s="2"/>
    </row>
    <row r="145" spans="1:3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</sheetData>
  <sheetProtection selectLockedCells="1"/>
  <protectedRanges>
    <protectedRange sqref="C33" name="Tartomány4_1_2_2"/>
    <protectedRange sqref="C22" name="Tartomány4_1"/>
    <protectedRange sqref="C12" name="Tartomány1_2_1_1_1"/>
  </protectedRanges>
  <mergeCells count="44">
    <mergeCell ref="AC13:AO13"/>
    <mergeCell ref="AC14:AO14"/>
    <mergeCell ref="AC15:AO15"/>
    <mergeCell ref="AC16:AO16"/>
    <mergeCell ref="AB6:AB9"/>
    <mergeCell ref="AC6:AO9"/>
    <mergeCell ref="AC10:AO10"/>
    <mergeCell ref="AC11:AO11"/>
    <mergeCell ref="AC12:AO12"/>
    <mergeCell ref="A19:W19"/>
    <mergeCell ref="G8:G9"/>
    <mergeCell ref="J8:J9"/>
    <mergeCell ref="K8:K9"/>
    <mergeCell ref="N8:N9"/>
    <mergeCell ref="O8:O9"/>
    <mergeCell ref="R8:R9"/>
    <mergeCell ref="A6:A9"/>
    <mergeCell ref="B6:B9"/>
    <mergeCell ref="C6:C9"/>
    <mergeCell ref="F8:F9"/>
    <mergeCell ref="S8:S9"/>
    <mergeCell ref="V8:V9"/>
    <mergeCell ref="W8:W9"/>
    <mergeCell ref="A37:W37"/>
    <mergeCell ref="A21:W21"/>
    <mergeCell ref="A22:W22"/>
    <mergeCell ref="A34:W34"/>
    <mergeCell ref="X34:Z34"/>
    <mergeCell ref="A35:W35"/>
    <mergeCell ref="A36:W36"/>
    <mergeCell ref="Z8:Z9"/>
    <mergeCell ref="AA8:AA9"/>
    <mergeCell ref="A1:W1"/>
    <mergeCell ref="A2:W2"/>
    <mergeCell ref="A3:W3"/>
    <mergeCell ref="A4:W4"/>
    <mergeCell ref="A5:W5"/>
    <mergeCell ref="X6:AA7"/>
    <mergeCell ref="D7:G7"/>
    <mergeCell ref="H7:K7"/>
    <mergeCell ref="L7:O7"/>
    <mergeCell ref="P7:S7"/>
    <mergeCell ref="T7:W7"/>
    <mergeCell ref="D6:W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AO206"/>
  <sheetViews>
    <sheetView zoomScale="96" zoomScaleNormal="96" zoomScaleSheetLayoutView="75" workbookViewId="0">
      <selection activeCell="AJ22" sqref="AJ22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4.33203125" style="1" customWidth="1"/>
    <col min="4" max="15" width="5.83203125" style="1" customWidth="1"/>
    <col min="16" max="23" width="5.83203125" style="1" hidden="1" customWidth="1"/>
    <col min="24" max="26" width="6.83203125" style="1" customWidth="1"/>
    <col min="27" max="27" width="6.1640625" style="1" customWidth="1"/>
    <col min="28" max="28" width="34.5" style="1" customWidth="1"/>
    <col min="29" max="39" width="1.83203125" style="1" customWidth="1"/>
    <col min="40" max="40" width="2.33203125" style="1" customWidth="1"/>
    <col min="41" max="16384" width="10.6640625" style="1"/>
  </cols>
  <sheetData>
    <row r="1" spans="1:41" ht="21.95" customHeight="1" x14ac:dyDescent="0.2">
      <c r="A1" s="233" t="s">
        <v>20</v>
      </c>
      <c r="B1" s="233"/>
      <c r="C1" s="233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18"/>
      <c r="Y1" s="18"/>
      <c r="Z1" s="18"/>
      <c r="AA1" s="18"/>
    </row>
    <row r="2" spans="1:41" ht="21.95" customHeight="1" x14ac:dyDescent="0.2">
      <c r="A2" s="251" t="s">
        <v>59</v>
      </c>
      <c r="B2" s="251"/>
      <c r="C2" s="251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6"/>
      <c r="Y2" s="26"/>
      <c r="Z2" s="26"/>
      <c r="AA2" s="26"/>
    </row>
    <row r="3" spans="1:41" ht="15.75" customHeight="1" x14ac:dyDescent="0.2">
      <c r="A3" s="327" t="s">
        <v>80</v>
      </c>
      <c r="B3" s="327"/>
      <c r="C3" s="327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25"/>
      <c r="Y3" s="25"/>
      <c r="Z3" s="25"/>
      <c r="AA3" s="25"/>
    </row>
    <row r="4" spans="1:41" ht="15.75" customHeight="1" x14ac:dyDescent="0.2">
      <c r="A4" s="235" t="s">
        <v>87</v>
      </c>
      <c r="B4" s="235"/>
      <c r="C4" s="235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5"/>
      <c r="Y4" s="25"/>
      <c r="Z4" s="25"/>
      <c r="AA4" s="25"/>
    </row>
    <row r="5" spans="1:41" ht="15.75" customHeight="1" thickBot="1" x14ac:dyDescent="0.25">
      <c r="A5" s="253" t="s">
        <v>27</v>
      </c>
      <c r="B5" s="253"/>
      <c r="C5" s="253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7"/>
      <c r="Y5" s="27"/>
      <c r="Z5" s="27"/>
      <c r="AA5" s="27"/>
    </row>
    <row r="6" spans="1:41" ht="15.75" customHeight="1" thickTop="1" thickBot="1" x14ac:dyDescent="0.25">
      <c r="A6" s="258" t="s">
        <v>12</v>
      </c>
      <c r="B6" s="261" t="s">
        <v>13</v>
      </c>
      <c r="C6" s="329" t="s">
        <v>14</v>
      </c>
      <c r="D6" s="264" t="s">
        <v>7</v>
      </c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02" t="s">
        <v>28</v>
      </c>
      <c r="Y6" s="303"/>
      <c r="Z6" s="303"/>
      <c r="AA6" s="319"/>
      <c r="AB6" s="332" t="s">
        <v>95</v>
      </c>
      <c r="AC6" s="287" t="s">
        <v>94</v>
      </c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9"/>
    </row>
    <row r="7" spans="1:41" ht="15.75" customHeight="1" x14ac:dyDescent="0.25">
      <c r="A7" s="259"/>
      <c r="B7" s="262"/>
      <c r="C7" s="330"/>
      <c r="D7" s="321" t="s">
        <v>1</v>
      </c>
      <c r="E7" s="322"/>
      <c r="F7" s="322"/>
      <c r="G7" s="323"/>
      <c r="H7" s="325" t="s">
        <v>2</v>
      </c>
      <c r="I7" s="322"/>
      <c r="J7" s="322"/>
      <c r="K7" s="326"/>
      <c r="L7" s="321" t="s">
        <v>3</v>
      </c>
      <c r="M7" s="322"/>
      <c r="N7" s="322"/>
      <c r="O7" s="323"/>
      <c r="P7" s="321" t="s">
        <v>4</v>
      </c>
      <c r="Q7" s="322"/>
      <c r="R7" s="322"/>
      <c r="S7" s="323"/>
      <c r="T7" s="325" t="s">
        <v>5</v>
      </c>
      <c r="U7" s="322"/>
      <c r="V7" s="322"/>
      <c r="W7" s="326"/>
      <c r="X7" s="304"/>
      <c r="Y7" s="305"/>
      <c r="Z7" s="305"/>
      <c r="AA7" s="320"/>
      <c r="AB7" s="333"/>
      <c r="AC7" s="290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2"/>
    </row>
    <row r="8" spans="1:41" ht="15.75" customHeight="1" x14ac:dyDescent="0.2">
      <c r="A8" s="259"/>
      <c r="B8" s="262"/>
      <c r="C8" s="330"/>
      <c r="D8" s="187" t="s">
        <v>8</v>
      </c>
      <c r="E8" s="187" t="s">
        <v>9</v>
      </c>
      <c r="F8" s="240" t="s">
        <v>6</v>
      </c>
      <c r="G8" s="242" t="s">
        <v>11</v>
      </c>
      <c r="H8" s="187" t="s">
        <v>8</v>
      </c>
      <c r="I8" s="187" t="s">
        <v>9</v>
      </c>
      <c r="J8" s="240" t="s">
        <v>6</v>
      </c>
      <c r="K8" s="242" t="s">
        <v>11</v>
      </c>
      <c r="L8" s="187" t="s">
        <v>8</v>
      </c>
      <c r="M8" s="187" t="s">
        <v>9</v>
      </c>
      <c r="N8" s="240" t="s">
        <v>6</v>
      </c>
      <c r="O8" s="242" t="s">
        <v>11</v>
      </c>
      <c r="P8" s="187" t="s">
        <v>8</v>
      </c>
      <c r="Q8" s="187" t="s">
        <v>9</v>
      </c>
      <c r="R8" s="240" t="s">
        <v>6</v>
      </c>
      <c r="S8" s="242" t="s">
        <v>11</v>
      </c>
      <c r="T8" s="187" t="s">
        <v>8</v>
      </c>
      <c r="U8" s="187" t="s">
        <v>9</v>
      </c>
      <c r="V8" s="240" t="s">
        <v>6</v>
      </c>
      <c r="W8" s="249" t="s">
        <v>11</v>
      </c>
      <c r="X8" s="188" t="s">
        <v>8</v>
      </c>
      <c r="Y8" s="187" t="s">
        <v>9</v>
      </c>
      <c r="Z8" s="240" t="s">
        <v>6</v>
      </c>
      <c r="AA8" s="242" t="s">
        <v>11</v>
      </c>
      <c r="AB8" s="333"/>
      <c r="AC8" s="290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2"/>
    </row>
    <row r="9" spans="1:41" ht="80.099999999999994" customHeight="1" thickBot="1" x14ac:dyDescent="0.25">
      <c r="A9" s="260"/>
      <c r="B9" s="263"/>
      <c r="C9" s="331"/>
      <c r="D9" s="189" t="s">
        <v>24</v>
      </c>
      <c r="E9" s="189" t="s">
        <v>24</v>
      </c>
      <c r="F9" s="241"/>
      <c r="G9" s="243"/>
      <c r="H9" s="189" t="s">
        <v>24</v>
      </c>
      <c r="I9" s="189" t="s">
        <v>24</v>
      </c>
      <c r="J9" s="241"/>
      <c r="K9" s="243"/>
      <c r="L9" s="189" t="s">
        <v>24</v>
      </c>
      <c r="M9" s="189" t="s">
        <v>24</v>
      </c>
      <c r="N9" s="241"/>
      <c r="O9" s="243"/>
      <c r="P9" s="189" t="s">
        <v>24</v>
      </c>
      <c r="Q9" s="189" t="s">
        <v>24</v>
      </c>
      <c r="R9" s="241"/>
      <c r="S9" s="243"/>
      <c r="T9" s="189" t="s">
        <v>24</v>
      </c>
      <c r="U9" s="189" t="s">
        <v>24</v>
      </c>
      <c r="V9" s="241"/>
      <c r="W9" s="250"/>
      <c r="X9" s="190" t="s">
        <v>24</v>
      </c>
      <c r="Y9" s="189" t="s">
        <v>24</v>
      </c>
      <c r="Z9" s="241"/>
      <c r="AA9" s="243"/>
      <c r="AB9" s="333"/>
      <c r="AC9" s="334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6"/>
    </row>
    <row r="10" spans="1:41" s="11" customFormat="1" ht="15.75" customHeight="1" thickBot="1" x14ac:dyDescent="0.3">
      <c r="A10" s="191"/>
      <c r="B10" s="192"/>
      <c r="C10" s="193" t="s">
        <v>22</v>
      </c>
      <c r="D10" s="159">
        <f>SUM(szakon_kozos!D23)</f>
        <v>114</v>
      </c>
      <c r="E10" s="160">
        <f>SUM(szakon_kozos!E23)</f>
        <v>46</v>
      </c>
      <c r="F10" s="160">
        <f>SUM(szakon_kozos!F23)</f>
        <v>30</v>
      </c>
      <c r="G10" s="194">
        <f>SUM(szakon_kozos!G23)</f>
        <v>0</v>
      </c>
      <c r="H10" s="159">
        <f>SUM(szakon_kozos!H23)</f>
        <v>0</v>
      </c>
      <c r="I10" s="160">
        <f>SUM(szakon_kozos!I23)</f>
        <v>0</v>
      </c>
      <c r="J10" s="160">
        <f>SUM(szakon_kozos!J23)</f>
        <v>0</v>
      </c>
      <c r="K10" s="194">
        <f>SUM(szakon_kozos!K23)</f>
        <v>0</v>
      </c>
      <c r="L10" s="159">
        <f>SUM(szakon_kozos!L23)</f>
        <v>0</v>
      </c>
      <c r="M10" s="160">
        <f>SUM(szakon_kozos!M23)</f>
        <v>10</v>
      </c>
      <c r="N10" s="160">
        <f>SUM(szakon_kozos!N23)</f>
        <v>4</v>
      </c>
      <c r="O10" s="194">
        <f>SUM(szakon_kozos!O23)</f>
        <v>0</v>
      </c>
      <c r="P10" s="159" t="e">
        <f>SUM(szakon_kozos!P23)</f>
        <v>#REF!</v>
      </c>
      <c r="Q10" s="160" t="e">
        <f>SUM(szakon_kozos!Q23)</f>
        <v>#REF!</v>
      </c>
      <c r="R10" s="160" t="e">
        <f>SUM(szakon_kozos!R23)</f>
        <v>#REF!</v>
      </c>
      <c r="S10" s="194">
        <f>SUM(szakon_kozos!S23)</f>
        <v>0</v>
      </c>
      <c r="T10" s="159" t="e">
        <f>SUM(szakon_kozos!T23)</f>
        <v>#REF!</v>
      </c>
      <c r="U10" s="160" t="e">
        <f>SUM(szakon_kozos!U23)</f>
        <v>#REF!</v>
      </c>
      <c r="V10" s="160" t="e">
        <f>SUM(szakon_kozos!V23)</f>
        <v>#REF!</v>
      </c>
      <c r="W10" s="196">
        <f>SUM(szakon_kozos!W23)</f>
        <v>0</v>
      </c>
      <c r="X10" s="41">
        <f>SUM(szakon_kozos!X23)</f>
        <v>114</v>
      </c>
      <c r="Y10" s="42">
        <f>SUM(szakon_kozos!Y23)</f>
        <v>56</v>
      </c>
      <c r="Z10" s="42">
        <f>SUM(szakon_kozos!Z23)</f>
        <v>34</v>
      </c>
      <c r="AA10" s="197">
        <f>SUM(szakon_kozos!AA23)</f>
        <v>0</v>
      </c>
      <c r="AB10" s="157"/>
      <c r="AC10" s="337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9"/>
    </row>
    <row r="11" spans="1:41" s="11" customFormat="1" ht="15.75" customHeight="1" x14ac:dyDescent="0.25">
      <c r="A11" s="175" t="s">
        <v>3</v>
      </c>
      <c r="B11" s="198"/>
      <c r="C11" s="199" t="s">
        <v>15</v>
      </c>
      <c r="D11" s="200"/>
      <c r="E11" s="201"/>
      <c r="F11" s="201"/>
      <c r="G11" s="202"/>
      <c r="H11" s="201"/>
      <c r="I11" s="201"/>
      <c r="J11" s="201"/>
      <c r="K11" s="202"/>
      <c r="L11" s="201"/>
      <c r="M11" s="201"/>
      <c r="N11" s="201"/>
      <c r="O11" s="202"/>
      <c r="P11" s="202"/>
      <c r="Q11" s="202"/>
      <c r="R11" s="202"/>
      <c r="S11" s="202"/>
      <c r="T11" s="201"/>
      <c r="U11" s="201"/>
      <c r="V11" s="201"/>
      <c r="W11" s="202"/>
      <c r="X11" s="203"/>
      <c r="Y11" s="204"/>
      <c r="Z11" s="204"/>
      <c r="AA11" s="205"/>
      <c r="AB11" s="157"/>
      <c r="AC11" s="340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341"/>
      <c r="AO11" s="342"/>
    </row>
    <row r="12" spans="1:41" ht="15.75" customHeight="1" x14ac:dyDescent="0.25">
      <c r="A12" s="78" t="s">
        <v>130</v>
      </c>
      <c r="B12" s="77" t="s">
        <v>44</v>
      </c>
      <c r="C12" s="79" t="s">
        <v>81</v>
      </c>
      <c r="D12" s="10"/>
      <c r="E12" s="9"/>
      <c r="F12" s="122"/>
      <c r="G12" s="83"/>
      <c r="H12" s="10">
        <v>100</v>
      </c>
      <c r="I12" s="9"/>
      <c r="J12" s="122">
        <v>18</v>
      </c>
      <c r="K12" s="122" t="s">
        <v>145</v>
      </c>
      <c r="L12" s="10"/>
      <c r="M12" s="9"/>
      <c r="N12" s="122"/>
      <c r="O12" s="117"/>
      <c r="P12" s="86"/>
      <c r="Q12" s="9"/>
      <c r="R12" s="122"/>
      <c r="S12" s="83"/>
      <c r="T12" s="10"/>
      <c r="U12" s="9"/>
      <c r="V12" s="122"/>
      <c r="W12" s="129"/>
      <c r="X12" s="51">
        <f t="shared" ref="X12:Z15" si="0">IF(D12+H12+L12=0,"",D12+H12+L12)</f>
        <v>100</v>
      </c>
      <c r="Y12" s="51" t="str">
        <f t="shared" si="0"/>
        <v/>
      </c>
      <c r="Z12" s="51">
        <f t="shared" si="0"/>
        <v>18</v>
      </c>
      <c r="AA12" s="120" t="s">
        <v>93</v>
      </c>
      <c r="AB12" s="228" t="s">
        <v>156</v>
      </c>
      <c r="AC12" s="340" t="s">
        <v>134</v>
      </c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2"/>
    </row>
    <row r="13" spans="1:41" ht="15.75" customHeight="1" x14ac:dyDescent="0.25">
      <c r="A13" s="78" t="s">
        <v>131</v>
      </c>
      <c r="B13" s="77" t="s">
        <v>44</v>
      </c>
      <c r="C13" s="80" t="s">
        <v>82</v>
      </c>
      <c r="D13" s="10"/>
      <c r="E13" s="9"/>
      <c r="F13" s="122"/>
      <c r="G13" s="83"/>
      <c r="H13" s="10"/>
      <c r="I13" s="9"/>
      <c r="J13" s="122"/>
      <c r="K13" s="122"/>
      <c r="L13" s="10">
        <v>60</v>
      </c>
      <c r="M13" s="9"/>
      <c r="N13" s="122">
        <v>10</v>
      </c>
      <c r="O13" s="117" t="s">
        <v>145</v>
      </c>
      <c r="P13" s="86"/>
      <c r="Q13" s="9"/>
      <c r="R13" s="122"/>
      <c r="S13" s="83"/>
      <c r="T13" s="10"/>
      <c r="U13" s="9"/>
      <c r="V13" s="122"/>
      <c r="W13" s="129"/>
      <c r="X13" s="51">
        <f t="shared" si="0"/>
        <v>60</v>
      </c>
      <c r="Y13" s="22" t="str">
        <f t="shared" si="0"/>
        <v/>
      </c>
      <c r="Z13" s="22">
        <f t="shared" si="0"/>
        <v>10</v>
      </c>
      <c r="AA13" s="120" t="s">
        <v>93</v>
      </c>
      <c r="AB13" s="228" t="s">
        <v>156</v>
      </c>
      <c r="AC13" s="340" t="s">
        <v>134</v>
      </c>
      <c r="AD13" s="341"/>
      <c r="AE13" s="341"/>
      <c r="AF13" s="341"/>
      <c r="AG13" s="341"/>
      <c r="AH13" s="341"/>
      <c r="AI13" s="341"/>
      <c r="AJ13" s="341"/>
      <c r="AK13" s="341"/>
      <c r="AL13" s="341"/>
      <c r="AM13" s="341"/>
      <c r="AN13" s="341"/>
      <c r="AO13" s="342"/>
    </row>
    <row r="14" spans="1:41" ht="15.75" customHeight="1" x14ac:dyDescent="0.25">
      <c r="A14" s="78" t="s">
        <v>132</v>
      </c>
      <c r="B14" s="77" t="s">
        <v>44</v>
      </c>
      <c r="C14" s="80" t="s">
        <v>83</v>
      </c>
      <c r="D14" s="10"/>
      <c r="E14" s="9"/>
      <c r="F14" s="122"/>
      <c r="G14" s="83"/>
      <c r="H14" s="10"/>
      <c r="I14" s="9">
        <v>60</v>
      </c>
      <c r="J14" s="122">
        <v>12</v>
      </c>
      <c r="K14" s="122" t="s">
        <v>147</v>
      </c>
      <c r="L14" s="10"/>
      <c r="M14" s="9"/>
      <c r="N14" s="122"/>
      <c r="O14" s="117"/>
      <c r="P14" s="86"/>
      <c r="Q14" s="9"/>
      <c r="R14" s="122"/>
      <c r="S14" s="83"/>
      <c r="T14" s="10"/>
      <c r="U14" s="9"/>
      <c r="V14" s="122"/>
      <c r="W14" s="129"/>
      <c r="X14" s="51" t="str">
        <f t="shared" si="0"/>
        <v/>
      </c>
      <c r="Y14" s="22">
        <f t="shared" si="0"/>
        <v>60</v>
      </c>
      <c r="Z14" s="22">
        <f t="shared" si="0"/>
        <v>12</v>
      </c>
      <c r="AA14" s="120" t="s">
        <v>93</v>
      </c>
      <c r="AB14" s="228" t="s">
        <v>156</v>
      </c>
      <c r="AC14" s="340" t="s">
        <v>134</v>
      </c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2"/>
    </row>
    <row r="15" spans="1:41" ht="15.75" customHeight="1" x14ac:dyDescent="0.25">
      <c r="A15" s="78" t="s">
        <v>133</v>
      </c>
      <c r="B15" s="77" t="s">
        <v>44</v>
      </c>
      <c r="C15" s="80" t="s">
        <v>84</v>
      </c>
      <c r="D15" s="10"/>
      <c r="E15" s="9"/>
      <c r="F15" s="122"/>
      <c r="G15" s="83"/>
      <c r="H15" s="10"/>
      <c r="I15" s="9"/>
      <c r="J15" s="122"/>
      <c r="K15" s="122"/>
      <c r="L15" s="10"/>
      <c r="M15" s="9">
        <v>100</v>
      </c>
      <c r="N15" s="122">
        <v>16</v>
      </c>
      <c r="O15" s="117" t="s">
        <v>147</v>
      </c>
      <c r="P15" s="86"/>
      <c r="Q15" s="9"/>
      <c r="R15" s="122"/>
      <c r="S15" s="83"/>
      <c r="T15" s="10"/>
      <c r="U15" s="9"/>
      <c r="V15" s="122"/>
      <c r="W15" s="129"/>
      <c r="X15" s="51" t="str">
        <f t="shared" si="0"/>
        <v/>
      </c>
      <c r="Y15" s="22">
        <f t="shared" si="0"/>
        <v>100</v>
      </c>
      <c r="Z15" s="22">
        <f t="shared" si="0"/>
        <v>16</v>
      </c>
      <c r="AA15" s="120" t="s">
        <v>93</v>
      </c>
      <c r="AB15" s="228" t="s">
        <v>156</v>
      </c>
      <c r="AC15" s="340" t="s">
        <v>134</v>
      </c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2"/>
    </row>
    <row r="16" spans="1:41" ht="15.75" customHeight="1" thickBot="1" x14ac:dyDescent="0.3">
      <c r="A16" s="78"/>
      <c r="B16" s="81" t="s">
        <v>44</v>
      </c>
      <c r="C16" s="82"/>
      <c r="D16" s="10"/>
      <c r="E16" s="9"/>
      <c r="F16" s="122"/>
      <c r="G16" s="83"/>
      <c r="H16" s="10"/>
      <c r="I16" s="9"/>
      <c r="J16" s="122"/>
      <c r="K16" s="83"/>
      <c r="L16" s="10"/>
      <c r="M16" s="9"/>
      <c r="N16" s="122"/>
      <c r="O16" s="104"/>
      <c r="P16" s="86"/>
      <c r="Q16" s="9"/>
      <c r="R16" s="122"/>
      <c r="S16" s="83"/>
      <c r="T16" s="10"/>
      <c r="U16" s="9"/>
      <c r="V16" s="122"/>
      <c r="W16" s="129"/>
      <c r="X16" s="51" t="str">
        <f t="shared" ref="X16:Z16" si="1">IF(D16+H16+L16=0,"",D16+H16+L16)</f>
        <v/>
      </c>
      <c r="Y16" s="22" t="str">
        <f t="shared" si="1"/>
        <v/>
      </c>
      <c r="Z16" s="22" t="str">
        <f t="shared" si="1"/>
        <v/>
      </c>
      <c r="AA16" s="23" t="s">
        <v>36</v>
      </c>
      <c r="AB16" s="174"/>
      <c r="AC16" s="343"/>
      <c r="AD16" s="344"/>
      <c r="AE16" s="344"/>
      <c r="AF16" s="344"/>
      <c r="AG16" s="344"/>
      <c r="AH16" s="344"/>
      <c r="AI16" s="344"/>
      <c r="AJ16" s="344"/>
      <c r="AK16" s="344"/>
      <c r="AL16" s="344"/>
      <c r="AM16" s="344"/>
      <c r="AN16" s="344"/>
      <c r="AO16" s="345"/>
    </row>
    <row r="17" spans="1:41" s="11" customFormat="1" ht="15.75" customHeight="1" thickTop="1" thickBot="1" x14ac:dyDescent="0.3">
      <c r="A17" s="206"/>
      <c r="B17" s="207"/>
      <c r="C17" s="158" t="s">
        <v>16</v>
      </c>
      <c r="D17" s="134">
        <f>SUM(D12:D16)</f>
        <v>0</v>
      </c>
      <c r="E17" s="134">
        <f>SUM(E12:E16)</f>
        <v>0</v>
      </c>
      <c r="F17" s="134">
        <f>SUM(F12:F16)</f>
        <v>0</v>
      </c>
      <c r="G17" s="135" t="s">
        <v>36</v>
      </c>
      <c r="H17" s="136">
        <f>SUM(H12:H16)</f>
        <v>100</v>
      </c>
      <c r="I17" s="134">
        <f>SUM(I12:I16)</f>
        <v>60</v>
      </c>
      <c r="J17" s="134">
        <f>SUM(J12:J16)</f>
        <v>30</v>
      </c>
      <c r="K17" s="135" t="s">
        <v>36</v>
      </c>
      <c r="L17" s="133">
        <f>SUM(L12:L16)</f>
        <v>60</v>
      </c>
      <c r="M17" s="134">
        <f>SUM(M12:M16)</f>
        <v>100</v>
      </c>
      <c r="N17" s="134">
        <f>SUM(N12:N16)</f>
        <v>26</v>
      </c>
      <c r="O17" s="135" t="s">
        <v>36</v>
      </c>
      <c r="P17" s="136">
        <f>SUM(P12:P16)</f>
        <v>0</v>
      </c>
      <c r="Q17" s="134">
        <f>SUM(Q12:Q16)</f>
        <v>0</v>
      </c>
      <c r="R17" s="134">
        <f>SUM(R12:R16)</f>
        <v>0</v>
      </c>
      <c r="S17" s="135" t="s">
        <v>36</v>
      </c>
      <c r="T17" s="133">
        <f>SUM(T12:T16)</f>
        <v>0</v>
      </c>
      <c r="U17" s="134">
        <f>SUM(U12:U16)</f>
        <v>0</v>
      </c>
      <c r="V17" s="134">
        <f>SUM(V12:V16)</f>
        <v>0</v>
      </c>
      <c r="W17" s="138" t="s">
        <v>36</v>
      </c>
      <c r="X17" s="136">
        <f>SUM(X12:X16)</f>
        <v>160</v>
      </c>
      <c r="Y17" s="134">
        <f>SUM(Y12:Y16)</f>
        <v>160</v>
      </c>
      <c r="Z17" s="134">
        <f>SUM(Z12:Z16)</f>
        <v>56</v>
      </c>
      <c r="AA17" s="135" t="s">
        <v>36</v>
      </c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</row>
    <row r="18" spans="1:41" s="11" customFormat="1" ht="15.75" customHeight="1" thickBot="1" x14ac:dyDescent="0.3">
      <c r="A18" s="208"/>
      <c r="B18" s="140"/>
      <c r="C18" s="141" t="s">
        <v>23</v>
      </c>
      <c r="D18" s="159">
        <f>D10+D17</f>
        <v>114</v>
      </c>
      <c r="E18" s="160">
        <f>E10+E17</f>
        <v>46</v>
      </c>
      <c r="F18" s="160">
        <f>F10+F17</f>
        <v>30</v>
      </c>
      <c r="G18" s="161" t="s">
        <v>36</v>
      </c>
      <c r="H18" s="159">
        <f>H10+H17</f>
        <v>100</v>
      </c>
      <c r="I18" s="160">
        <f>I10+I17</f>
        <v>60</v>
      </c>
      <c r="J18" s="160">
        <f>J10+J17</f>
        <v>30</v>
      </c>
      <c r="K18" s="161" t="s">
        <v>36</v>
      </c>
      <c r="L18" s="159">
        <f>L10+L17</f>
        <v>60</v>
      </c>
      <c r="M18" s="160">
        <f>M10+M17</f>
        <v>110</v>
      </c>
      <c r="N18" s="160">
        <f>N10+N17</f>
        <v>30</v>
      </c>
      <c r="O18" s="161" t="s">
        <v>36</v>
      </c>
      <c r="P18" s="159" t="e">
        <f>P10+P17</f>
        <v>#REF!</v>
      </c>
      <c r="Q18" s="160" t="e">
        <f>Q10+Q17</f>
        <v>#REF!</v>
      </c>
      <c r="R18" s="160" t="e">
        <f>R10+R17</f>
        <v>#REF!</v>
      </c>
      <c r="S18" s="161" t="s">
        <v>36</v>
      </c>
      <c r="T18" s="159" t="e">
        <f>T10+T17</f>
        <v>#REF!</v>
      </c>
      <c r="U18" s="160" t="e">
        <f>U10+U17</f>
        <v>#REF!</v>
      </c>
      <c r="V18" s="160" t="e">
        <f>V10+V17</f>
        <v>#REF!</v>
      </c>
      <c r="W18" s="162" t="s">
        <v>36</v>
      </c>
      <c r="X18" s="163">
        <f>X10+X17</f>
        <v>274</v>
      </c>
      <c r="Y18" s="160">
        <f>Y10+Y17</f>
        <v>216</v>
      </c>
      <c r="Z18" s="160">
        <f>Z10+Z17</f>
        <v>90</v>
      </c>
      <c r="AA18" s="165">
        <f>AA34+AA10</f>
        <v>8</v>
      </c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</row>
    <row r="19" spans="1:41" s="11" customFormat="1" ht="17.25" thickBot="1" x14ac:dyDescent="0.3">
      <c r="A19" s="269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178"/>
      <c r="Y19" s="179"/>
      <c r="Z19" s="179"/>
      <c r="AA19" s="180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</row>
    <row r="20" spans="1:41" ht="15.75" customHeight="1" thickBot="1" x14ac:dyDescent="0.3">
      <c r="A20" s="105"/>
      <c r="B20" s="106"/>
      <c r="C20" s="149" t="s">
        <v>19</v>
      </c>
      <c r="D20" s="181">
        <f>D18</f>
        <v>114</v>
      </c>
      <c r="E20" s="181">
        <f>E18</f>
        <v>46</v>
      </c>
      <c r="F20" s="71" t="s">
        <v>36</v>
      </c>
      <c r="G20" s="185" t="s">
        <v>36</v>
      </c>
      <c r="H20" s="181">
        <f>H18</f>
        <v>100</v>
      </c>
      <c r="I20" s="181">
        <f>I18</f>
        <v>60</v>
      </c>
      <c r="J20" s="71" t="s">
        <v>36</v>
      </c>
      <c r="K20" s="185" t="s">
        <v>36</v>
      </c>
      <c r="L20" s="181">
        <f>L18</f>
        <v>60</v>
      </c>
      <c r="M20" s="181">
        <f>M18</f>
        <v>110</v>
      </c>
      <c r="N20" s="71" t="s">
        <v>36</v>
      </c>
      <c r="O20" s="185" t="s">
        <v>36</v>
      </c>
      <c r="P20" s="181" t="e">
        <f>P18+#REF!</f>
        <v>#REF!</v>
      </c>
      <c r="Q20" s="182" t="e">
        <f>Q18+#REF!</f>
        <v>#REF!</v>
      </c>
      <c r="R20" s="71" t="s">
        <v>36</v>
      </c>
      <c r="S20" s="185" t="s">
        <v>36</v>
      </c>
      <c r="T20" s="181" t="e">
        <f>T18+#REF!</f>
        <v>#REF!</v>
      </c>
      <c r="U20" s="182" t="e">
        <f>U18+#REF!</f>
        <v>#REF!</v>
      </c>
      <c r="V20" s="71" t="s">
        <v>36</v>
      </c>
      <c r="W20" s="184" t="s">
        <v>36</v>
      </c>
      <c r="X20" s="107">
        <f>IF(D20+H20+L20=0,"",D20+H20+L20)</f>
        <v>274</v>
      </c>
      <c r="Y20" s="108">
        <f>IF(E20+I20+M20=0,"",E20+I20+M20)</f>
        <v>216</v>
      </c>
      <c r="Z20" s="209" t="s">
        <v>36</v>
      </c>
      <c r="AA20" s="109" t="s">
        <v>36</v>
      </c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</row>
    <row r="21" spans="1:41" s="4" customFormat="1" ht="9.9499999999999993" customHeight="1" thickTop="1" x14ac:dyDescent="0.25">
      <c r="A21" s="316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8"/>
      <c r="X21" s="210"/>
      <c r="Y21" s="211"/>
      <c r="Z21" s="211"/>
      <c r="AA21" s="212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</row>
    <row r="22" spans="1:41" s="4" customFormat="1" ht="15.75" customHeight="1" x14ac:dyDescent="0.25">
      <c r="A22" s="276" t="s">
        <v>43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151"/>
      <c r="Y22" s="152"/>
      <c r="Z22" s="152"/>
      <c r="AA22" s="166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</row>
    <row r="23" spans="1:41" s="4" customFormat="1" ht="15.75" customHeight="1" x14ac:dyDescent="0.25">
      <c r="A23" s="16"/>
      <c r="B23" s="150"/>
      <c r="C23" s="15" t="s">
        <v>29</v>
      </c>
      <c r="D23" s="47"/>
      <c r="E23" s="48"/>
      <c r="F23" s="22"/>
      <c r="G23" s="39">
        <f>COUNTIF(G12:G19,"A")</f>
        <v>0</v>
      </c>
      <c r="H23" s="47"/>
      <c r="I23" s="48"/>
      <c r="J23" s="22"/>
      <c r="K23" s="39">
        <f>COUNTIF(K12:K19,"A")</f>
        <v>0</v>
      </c>
      <c r="L23" s="47"/>
      <c r="M23" s="48"/>
      <c r="N23" s="22"/>
      <c r="O23" s="39">
        <f>COUNTIF(O12:O19,"A")</f>
        <v>0</v>
      </c>
      <c r="P23" s="47"/>
      <c r="Q23" s="48"/>
      <c r="R23" s="22"/>
      <c r="S23" s="39">
        <f>COUNTIF(S12:S19,"A")</f>
        <v>0</v>
      </c>
      <c r="T23" s="47"/>
      <c r="U23" s="48"/>
      <c r="V23" s="22"/>
      <c r="W23" s="47">
        <f>COUNTIF(W12:W19,"A")</f>
        <v>0</v>
      </c>
      <c r="X23" s="151"/>
      <c r="Y23" s="152"/>
      <c r="Z23" s="153"/>
      <c r="AA23" s="154">
        <f t="shared" ref="AA23:AA33" si="2">SUM(D23:W23)</f>
        <v>0</v>
      </c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</row>
    <row r="24" spans="1:41" s="4" customFormat="1" ht="15.75" customHeight="1" x14ac:dyDescent="0.25">
      <c r="A24" s="16"/>
      <c r="B24" s="150"/>
      <c r="C24" s="15" t="s">
        <v>30</v>
      </c>
      <c r="D24" s="47"/>
      <c r="E24" s="48"/>
      <c r="F24" s="22"/>
      <c r="G24" s="39">
        <f>COUNTIF(G12:G19,"B")</f>
        <v>0</v>
      </c>
      <c r="H24" s="47"/>
      <c r="I24" s="48"/>
      <c r="J24" s="22"/>
      <c r="K24" s="39">
        <f>COUNTIF(K12:K19,"B")</f>
        <v>0</v>
      </c>
      <c r="L24" s="47"/>
      <c r="M24" s="48"/>
      <c r="N24" s="22"/>
      <c r="O24" s="39">
        <f>COUNTIF(O12:O19,"B")</f>
        <v>0</v>
      </c>
      <c r="P24" s="47"/>
      <c r="Q24" s="48"/>
      <c r="R24" s="22"/>
      <c r="S24" s="39">
        <f>COUNTIF(S12:S19,"B")</f>
        <v>0</v>
      </c>
      <c r="T24" s="47"/>
      <c r="U24" s="48"/>
      <c r="V24" s="22"/>
      <c r="W24" s="47">
        <f>COUNTIF(W12:W19,"B")</f>
        <v>0</v>
      </c>
      <c r="X24" s="151"/>
      <c r="Y24" s="152"/>
      <c r="Z24" s="153"/>
      <c r="AA24" s="154">
        <f t="shared" si="2"/>
        <v>0</v>
      </c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</row>
    <row r="25" spans="1:41" s="4" customFormat="1" ht="15.75" customHeight="1" x14ac:dyDescent="0.25">
      <c r="A25" s="16"/>
      <c r="B25" s="150"/>
      <c r="C25" s="15" t="s">
        <v>31</v>
      </c>
      <c r="D25" s="47"/>
      <c r="E25" s="48"/>
      <c r="F25" s="22"/>
      <c r="G25" s="39">
        <f>COUNTIF(G12:G19,"F")</f>
        <v>0</v>
      </c>
      <c r="H25" s="47"/>
      <c r="I25" s="48"/>
      <c r="J25" s="22"/>
      <c r="K25" s="39">
        <f>COUNTIF(K12:K19,"F")</f>
        <v>0</v>
      </c>
      <c r="L25" s="47"/>
      <c r="M25" s="48"/>
      <c r="N25" s="22"/>
      <c r="O25" s="39">
        <f>COUNTIF(O12:O19,"F")</f>
        <v>0</v>
      </c>
      <c r="P25" s="47"/>
      <c r="Q25" s="48"/>
      <c r="R25" s="22"/>
      <c r="S25" s="39">
        <f>COUNTIF(S12:S19,"F")</f>
        <v>0</v>
      </c>
      <c r="T25" s="47"/>
      <c r="U25" s="48"/>
      <c r="V25" s="22"/>
      <c r="W25" s="47">
        <f>COUNTIF(W12:W19,"F")</f>
        <v>0</v>
      </c>
      <c r="X25" s="151"/>
      <c r="Y25" s="152"/>
      <c r="Z25" s="153"/>
      <c r="AA25" s="154">
        <f t="shared" si="2"/>
        <v>0</v>
      </c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</row>
    <row r="26" spans="1:41" s="4" customFormat="1" ht="15.75" customHeight="1" x14ac:dyDescent="0.25">
      <c r="A26" s="16"/>
      <c r="B26" s="150"/>
      <c r="C26" s="15" t="s">
        <v>32</v>
      </c>
      <c r="D26" s="47"/>
      <c r="E26" s="48"/>
      <c r="F26" s="22"/>
      <c r="G26" s="39">
        <f>COUNTIF(G12:G19,"F(Z)")</f>
        <v>0</v>
      </c>
      <c r="H26" s="47"/>
      <c r="I26" s="48"/>
      <c r="J26" s="22"/>
      <c r="K26" s="39">
        <f>COUNTIF(K12:K19,"F(Z)")</f>
        <v>0</v>
      </c>
      <c r="L26" s="47"/>
      <c r="M26" s="48"/>
      <c r="N26" s="22"/>
      <c r="O26" s="39">
        <f>COUNTIF(O12:O19,"F(Z)")</f>
        <v>0</v>
      </c>
      <c r="P26" s="47"/>
      <c r="Q26" s="48"/>
      <c r="R26" s="22"/>
      <c r="S26" s="39">
        <f>COUNTIF(S12:S19,"F(Z)")</f>
        <v>0</v>
      </c>
      <c r="T26" s="47"/>
      <c r="U26" s="48"/>
      <c r="V26" s="22"/>
      <c r="W26" s="47">
        <f>COUNTIF(W12:W19,"F(Z)")</f>
        <v>0</v>
      </c>
      <c r="X26" s="151"/>
      <c r="Y26" s="152"/>
      <c r="Z26" s="153"/>
      <c r="AA26" s="154">
        <f t="shared" si="2"/>
        <v>0</v>
      </c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</row>
    <row r="27" spans="1:41" s="4" customFormat="1" ht="15.75" customHeight="1" x14ac:dyDescent="0.25">
      <c r="A27" s="16"/>
      <c r="B27" s="150"/>
      <c r="C27" s="15" t="s">
        <v>18</v>
      </c>
      <c r="D27" s="47"/>
      <c r="E27" s="48"/>
      <c r="F27" s="22"/>
      <c r="G27" s="39">
        <f>COUNTIF(G12:G19,"G")</f>
        <v>0</v>
      </c>
      <c r="H27" s="47"/>
      <c r="I27" s="48"/>
      <c r="J27" s="22"/>
      <c r="K27" s="39">
        <f>COUNTIF(K12:K19,"G")</f>
        <v>0</v>
      </c>
      <c r="L27" s="47"/>
      <c r="M27" s="48"/>
      <c r="N27" s="22"/>
      <c r="O27" s="39">
        <f>COUNTIF(O12:O19,"G")</f>
        <v>0</v>
      </c>
      <c r="P27" s="47"/>
      <c r="Q27" s="48"/>
      <c r="R27" s="22"/>
      <c r="S27" s="39">
        <f>COUNTIF(S12:S19,"G")</f>
        <v>0</v>
      </c>
      <c r="T27" s="47"/>
      <c r="U27" s="48"/>
      <c r="V27" s="22"/>
      <c r="W27" s="47">
        <f>COUNTIF(W12:W19,"G")</f>
        <v>0</v>
      </c>
      <c r="X27" s="151"/>
      <c r="Y27" s="152"/>
      <c r="Z27" s="153"/>
      <c r="AA27" s="154">
        <f t="shared" si="2"/>
        <v>0</v>
      </c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</row>
    <row r="28" spans="1:41" s="4" customFormat="1" ht="15.75" customHeight="1" x14ac:dyDescent="0.25">
      <c r="A28" s="16"/>
      <c r="B28" s="150"/>
      <c r="C28" s="15" t="s">
        <v>33</v>
      </c>
      <c r="D28" s="47"/>
      <c r="E28" s="48"/>
      <c r="F28" s="22"/>
      <c r="G28" s="39">
        <f>COUNTIF(G12:G19,"G(Z)")</f>
        <v>0</v>
      </c>
      <c r="H28" s="47"/>
      <c r="I28" s="48"/>
      <c r="J28" s="22"/>
      <c r="K28" s="39">
        <v>1</v>
      </c>
      <c r="L28" s="47"/>
      <c r="M28" s="48"/>
      <c r="N28" s="22"/>
      <c r="O28" s="39">
        <v>1</v>
      </c>
      <c r="P28" s="47"/>
      <c r="Q28" s="48"/>
      <c r="R28" s="22"/>
      <c r="S28" s="39">
        <f>COUNTIF(S12:S19,"G(Z)")</f>
        <v>0</v>
      </c>
      <c r="T28" s="47"/>
      <c r="U28" s="48"/>
      <c r="V28" s="22"/>
      <c r="W28" s="47">
        <f>COUNTIF(W12:W19,"G(Z)")</f>
        <v>0</v>
      </c>
      <c r="X28" s="151"/>
      <c r="Y28" s="152"/>
      <c r="Z28" s="153"/>
      <c r="AA28" s="154">
        <f t="shared" si="2"/>
        <v>2</v>
      </c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</row>
    <row r="29" spans="1:41" s="4" customFormat="1" ht="15.75" customHeight="1" x14ac:dyDescent="0.25">
      <c r="A29" s="16"/>
      <c r="B29" s="150"/>
      <c r="C29" s="15" t="s">
        <v>142</v>
      </c>
      <c r="D29" s="47"/>
      <c r="E29" s="48"/>
      <c r="F29" s="22"/>
      <c r="G29" s="39">
        <f>COUNTIF(G12:G19,"V")</f>
        <v>0</v>
      </c>
      <c r="H29" s="47"/>
      <c r="I29" s="48"/>
      <c r="J29" s="22"/>
      <c r="K29" s="39">
        <f>COUNTIF(K12:K19,"V")</f>
        <v>0</v>
      </c>
      <c r="L29" s="47"/>
      <c r="M29" s="48"/>
      <c r="N29" s="22"/>
      <c r="O29" s="39">
        <f>COUNTIF(O12:O19,"V")</f>
        <v>0</v>
      </c>
      <c r="P29" s="47"/>
      <c r="Q29" s="48"/>
      <c r="R29" s="22"/>
      <c r="S29" s="39">
        <f>COUNTIF(S12:S19,"V")</f>
        <v>0</v>
      </c>
      <c r="T29" s="47"/>
      <c r="U29" s="48"/>
      <c r="V29" s="22"/>
      <c r="W29" s="47">
        <f>COUNTIF(W12:W19,"V")</f>
        <v>0</v>
      </c>
      <c r="X29" s="151"/>
      <c r="Y29" s="152"/>
      <c r="Z29" s="153"/>
      <c r="AA29" s="154">
        <f t="shared" si="2"/>
        <v>0</v>
      </c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</row>
    <row r="30" spans="1:41" s="4" customFormat="1" ht="15.75" customHeight="1" x14ac:dyDescent="0.25">
      <c r="A30" s="16"/>
      <c r="B30" s="150"/>
      <c r="C30" s="15" t="s">
        <v>144</v>
      </c>
      <c r="D30" s="47"/>
      <c r="E30" s="48"/>
      <c r="F30" s="22"/>
      <c r="G30" s="39">
        <f>COUNTIF(G12:G19,"V(Z)")</f>
        <v>0</v>
      </c>
      <c r="H30" s="47"/>
      <c r="I30" s="48"/>
      <c r="J30" s="22"/>
      <c r="K30" s="39">
        <v>1</v>
      </c>
      <c r="L30" s="47"/>
      <c r="M30" s="48"/>
      <c r="N30" s="22"/>
      <c r="O30" s="39">
        <v>1</v>
      </c>
      <c r="P30" s="47"/>
      <c r="Q30" s="48"/>
      <c r="R30" s="22"/>
      <c r="S30" s="39">
        <f>COUNTIF(S12:S19,"V(Z)")</f>
        <v>0</v>
      </c>
      <c r="T30" s="47"/>
      <c r="U30" s="48"/>
      <c r="V30" s="22"/>
      <c r="W30" s="47">
        <f>COUNTIF(W12:W19,"V(Z)")</f>
        <v>0</v>
      </c>
      <c r="X30" s="151"/>
      <c r="Y30" s="152"/>
      <c r="Z30" s="153"/>
      <c r="AA30" s="154">
        <f t="shared" si="2"/>
        <v>2</v>
      </c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</row>
    <row r="31" spans="1:41" s="4" customFormat="1" ht="15.75" customHeight="1" x14ac:dyDescent="0.25">
      <c r="A31" s="16"/>
      <c r="B31" s="150"/>
      <c r="C31" s="15" t="s">
        <v>34</v>
      </c>
      <c r="D31" s="47"/>
      <c r="E31" s="48"/>
      <c r="F31" s="22"/>
      <c r="G31" s="39">
        <f>COUNTIF(G12:G19,"AV")</f>
        <v>0</v>
      </c>
      <c r="H31" s="47"/>
      <c r="I31" s="48"/>
      <c r="J31" s="22"/>
      <c r="K31" s="39">
        <f>COUNTIF(K12:K19,"AV")</f>
        <v>0</v>
      </c>
      <c r="L31" s="47"/>
      <c r="M31" s="48"/>
      <c r="N31" s="22"/>
      <c r="O31" s="39">
        <f>COUNTIF(O12:O19,"AV")</f>
        <v>0</v>
      </c>
      <c r="P31" s="47"/>
      <c r="Q31" s="48"/>
      <c r="R31" s="22"/>
      <c r="S31" s="39">
        <f>COUNTIF(S12:S19,"AV")</f>
        <v>0</v>
      </c>
      <c r="T31" s="47"/>
      <c r="U31" s="48"/>
      <c r="V31" s="22"/>
      <c r="W31" s="47">
        <f>COUNTIF(W12:W19,"AV")</f>
        <v>0</v>
      </c>
      <c r="X31" s="151"/>
      <c r="Y31" s="152"/>
      <c r="Z31" s="153"/>
      <c r="AA31" s="154">
        <f t="shared" si="2"/>
        <v>0</v>
      </c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</row>
    <row r="32" spans="1:41" s="4" customFormat="1" ht="15.75" customHeight="1" x14ac:dyDescent="0.25">
      <c r="A32" s="16"/>
      <c r="B32" s="150"/>
      <c r="C32" s="15" t="s">
        <v>42</v>
      </c>
      <c r="D32" s="47"/>
      <c r="E32" s="48"/>
      <c r="F32" s="22"/>
      <c r="G32" s="39">
        <f>COUNTIF(G12:G19,"KO")</f>
        <v>0</v>
      </c>
      <c r="H32" s="47"/>
      <c r="I32" s="48"/>
      <c r="J32" s="22"/>
      <c r="K32" s="39">
        <f>COUNTIF(K12:K19,"KO")</f>
        <v>0</v>
      </c>
      <c r="L32" s="47"/>
      <c r="M32" s="48"/>
      <c r="N32" s="22"/>
      <c r="O32" s="39">
        <f>COUNTIF(O12:O19,"KO")</f>
        <v>0</v>
      </c>
      <c r="P32" s="47"/>
      <c r="Q32" s="48"/>
      <c r="R32" s="22"/>
      <c r="S32" s="39">
        <f>COUNTIF(S12:S19,"KO")</f>
        <v>0</v>
      </c>
      <c r="T32" s="47"/>
      <c r="U32" s="48"/>
      <c r="V32" s="22"/>
      <c r="W32" s="47">
        <f>COUNTIF(W12:W19,"KO")</f>
        <v>0</v>
      </c>
      <c r="X32" s="151"/>
      <c r="Y32" s="152"/>
      <c r="Z32" s="153"/>
      <c r="AA32" s="154">
        <f t="shared" si="2"/>
        <v>0</v>
      </c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</row>
    <row r="33" spans="1:41" s="4" customFormat="1" ht="15.75" customHeight="1" x14ac:dyDescent="0.25">
      <c r="A33" s="16"/>
      <c r="B33" s="15"/>
      <c r="C33" s="15" t="s">
        <v>35</v>
      </c>
      <c r="D33" s="155"/>
      <c r="E33" s="152"/>
      <c r="F33" s="153"/>
      <c r="G33" s="39">
        <f>COUNTIF(G12:G19,"Z")</f>
        <v>0</v>
      </c>
      <c r="H33" s="155"/>
      <c r="I33" s="152"/>
      <c r="J33" s="153"/>
      <c r="K33" s="39">
        <v>2</v>
      </c>
      <c r="L33" s="155"/>
      <c r="M33" s="152"/>
      <c r="N33" s="153"/>
      <c r="O33" s="39">
        <v>2</v>
      </c>
      <c r="P33" s="155"/>
      <c r="Q33" s="152"/>
      <c r="R33" s="153"/>
      <c r="S33" s="39">
        <f>COUNTIF(S12:S19,"Z")</f>
        <v>0</v>
      </c>
      <c r="T33" s="155"/>
      <c r="U33" s="152"/>
      <c r="V33" s="153"/>
      <c r="W33" s="47">
        <f>COUNTIF(W12:W19,"Z")</f>
        <v>0</v>
      </c>
      <c r="X33" s="151"/>
      <c r="Y33" s="152"/>
      <c r="Z33" s="153"/>
      <c r="AA33" s="154">
        <f t="shared" si="2"/>
        <v>4</v>
      </c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</row>
    <row r="34" spans="1:41" s="4" customFormat="1" ht="15.75" customHeight="1" x14ac:dyDescent="0.25">
      <c r="A34" s="273" t="s">
        <v>17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5"/>
      <c r="X34" s="299" t="s">
        <v>21</v>
      </c>
      <c r="Y34" s="300"/>
      <c r="Z34" s="301"/>
      <c r="AA34" s="154">
        <f>SUM(AA23:AA33)</f>
        <v>8</v>
      </c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</row>
    <row r="35" spans="1:41" s="4" customFormat="1" ht="15.75" customHeight="1" x14ac:dyDescent="0.2">
      <c r="A35" s="266"/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8"/>
      <c r="X35" s="31"/>
      <c r="Y35" s="25"/>
      <c r="Z35" s="25"/>
      <c r="AA35" s="28"/>
    </row>
    <row r="36" spans="1:41" s="4" customFormat="1" ht="15.75" customHeight="1" x14ac:dyDescent="0.2">
      <c r="A36" s="266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8"/>
      <c r="X36" s="31"/>
      <c r="Y36" s="25"/>
      <c r="Z36" s="25"/>
      <c r="AA36" s="29"/>
    </row>
    <row r="37" spans="1:41" s="4" customFormat="1" ht="15.75" customHeight="1" thickBot="1" x14ac:dyDescent="0.25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257"/>
      <c r="X37" s="32"/>
      <c r="Y37" s="27"/>
      <c r="Z37" s="27"/>
      <c r="AA37" s="30"/>
    </row>
    <row r="38" spans="1:41" s="4" customFormat="1" ht="15.75" customHeight="1" thickTop="1" x14ac:dyDescent="0.25">
      <c r="A38" s="3"/>
      <c r="B38" s="6"/>
      <c r="C38" s="6"/>
    </row>
    <row r="39" spans="1:41" s="4" customFormat="1" ht="15.75" customHeight="1" x14ac:dyDescent="0.25">
      <c r="A39" s="3"/>
      <c r="B39" s="6"/>
      <c r="C39" s="6"/>
    </row>
    <row r="40" spans="1:41" s="4" customFormat="1" ht="15.75" customHeight="1" x14ac:dyDescent="0.25">
      <c r="A40" s="3"/>
      <c r="B40" s="6"/>
      <c r="C40" s="6"/>
    </row>
    <row r="41" spans="1:41" s="4" customFormat="1" ht="15.75" customHeight="1" x14ac:dyDescent="0.25">
      <c r="A41" s="3"/>
      <c r="B41" s="6"/>
      <c r="C41" s="6"/>
    </row>
    <row r="42" spans="1:41" s="4" customFormat="1" ht="15.75" customHeight="1" x14ac:dyDescent="0.25">
      <c r="A42" s="3"/>
      <c r="B42" s="6"/>
      <c r="C42" s="6"/>
    </row>
    <row r="43" spans="1:41" s="4" customFormat="1" ht="15.75" customHeight="1" x14ac:dyDescent="0.25">
      <c r="A43" s="3"/>
      <c r="B43" s="6"/>
      <c r="C43" s="6"/>
    </row>
    <row r="44" spans="1:41" s="4" customFormat="1" ht="15.75" customHeight="1" x14ac:dyDescent="0.25">
      <c r="A44" s="3"/>
      <c r="B44" s="6"/>
      <c r="C44" s="6"/>
    </row>
    <row r="45" spans="1:41" s="4" customFormat="1" ht="15.75" customHeight="1" x14ac:dyDescent="0.25">
      <c r="A45" s="3"/>
      <c r="B45" s="6"/>
      <c r="C45" s="6"/>
    </row>
    <row r="46" spans="1:41" s="4" customFormat="1" ht="15.75" customHeight="1" x14ac:dyDescent="0.25">
      <c r="A46" s="3"/>
      <c r="B46" s="6"/>
      <c r="C46" s="6"/>
    </row>
    <row r="47" spans="1:41" s="4" customFormat="1" ht="15.75" customHeight="1" x14ac:dyDescent="0.25">
      <c r="A47" s="3"/>
      <c r="B47" s="6"/>
      <c r="C47" s="6"/>
    </row>
    <row r="48" spans="1:41" s="4" customFormat="1" ht="15.75" customHeight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5"/>
      <c r="C101" s="5"/>
    </row>
    <row r="102" spans="1:3" s="4" customFormat="1" ht="15.75" customHeight="1" x14ac:dyDescent="0.25">
      <c r="A102" s="3"/>
      <c r="B102" s="5"/>
      <c r="C102" s="5"/>
    </row>
    <row r="103" spans="1:3" s="4" customFormat="1" ht="15.75" customHeight="1" x14ac:dyDescent="0.25">
      <c r="A103" s="3"/>
      <c r="B103" s="5"/>
      <c r="C103" s="5"/>
    </row>
    <row r="104" spans="1:3" s="4" customFormat="1" ht="15.75" customHeight="1" x14ac:dyDescent="0.25">
      <c r="A104" s="3"/>
      <c r="B104" s="5"/>
      <c r="C104" s="5"/>
    </row>
    <row r="105" spans="1:3" s="4" customFormat="1" ht="15.75" customHeight="1" x14ac:dyDescent="0.25">
      <c r="A105" s="3"/>
      <c r="B105" s="5"/>
      <c r="C105" s="5"/>
    </row>
    <row r="106" spans="1:3" s="4" customFormat="1" ht="15.75" customHeight="1" x14ac:dyDescent="0.25">
      <c r="A106" s="3"/>
      <c r="B106" s="5"/>
      <c r="C106" s="5"/>
    </row>
    <row r="107" spans="1:3" s="4" customFormat="1" ht="15.75" customHeight="1" x14ac:dyDescent="0.25">
      <c r="A107" s="3"/>
      <c r="B107" s="5"/>
      <c r="C107" s="5"/>
    </row>
    <row r="108" spans="1:3" s="4" customFormat="1" ht="15.75" customHeight="1" x14ac:dyDescent="0.25">
      <c r="A108" s="3"/>
      <c r="B108" s="5"/>
      <c r="C108" s="5"/>
    </row>
    <row r="109" spans="1:3" s="4" customFormat="1" ht="15.75" customHeight="1" x14ac:dyDescent="0.25">
      <c r="A109" s="3"/>
      <c r="B109" s="5"/>
      <c r="C109" s="5"/>
    </row>
    <row r="110" spans="1:3" ht="15.75" customHeight="1" x14ac:dyDescent="0.25">
      <c r="A110" s="7"/>
      <c r="B110" s="2"/>
      <c r="C110" s="2"/>
    </row>
    <row r="111" spans="1:3" ht="15.75" customHeight="1" x14ac:dyDescent="0.25">
      <c r="A111" s="7"/>
      <c r="B111" s="2"/>
      <c r="C111" s="2"/>
    </row>
    <row r="112" spans="1:3" ht="15.75" customHeight="1" x14ac:dyDescent="0.25">
      <c r="A112" s="7"/>
      <c r="B112" s="2"/>
      <c r="C112" s="2"/>
    </row>
    <row r="113" spans="1:3" ht="15.75" customHeight="1" x14ac:dyDescent="0.25">
      <c r="A113" s="7"/>
      <c r="B113" s="2"/>
      <c r="C113" s="2"/>
    </row>
    <row r="114" spans="1:3" ht="15.75" customHeight="1" x14ac:dyDescent="0.25">
      <c r="A114" s="7"/>
      <c r="B114" s="2"/>
      <c r="C114" s="2"/>
    </row>
    <row r="115" spans="1:3" ht="15.75" customHeight="1" x14ac:dyDescent="0.25">
      <c r="A115" s="7"/>
      <c r="B115" s="2"/>
      <c r="C115" s="2"/>
    </row>
    <row r="116" spans="1:3" ht="15.75" customHeight="1" x14ac:dyDescent="0.25">
      <c r="A116" s="7"/>
      <c r="B116" s="2"/>
      <c r="C116" s="2"/>
    </row>
    <row r="117" spans="1:3" ht="15.75" customHeight="1" x14ac:dyDescent="0.25">
      <c r="A117" s="7"/>
      <c r="B117" s="2"/>
      <c r="C117" s="2"/>
    </row>
    <row r="118" spans="1:3" ht="15.75" customHeight="1" x14ac:dyDescent="0.25">
      <c r="A118" s="7"/>
      <c r="B118" s="2"/>
      <c r="C118" s="2"/>
    </row>
    <row r="119" spans="1:3" ht="15.75" customHeight="1" x14ac:dyDescent="0.25">
      <c r="A119" s="7"/>
      <c r="B119" s="2"/>
      <c r="C119" s="2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x14ac:dyDescent="0.25">
      <c r="A144" s="7"/>
      <c r="B144" s="2"/>
      <c r="C144" s="2"/>
    </row>
    <row r="145" spans="1:3" x14ac:dyDescent="0.25">
      <c r="A145" s="7"/>
      <c r="B145" s="2"/>
      <c r="C145" s="2"/>
    </row>
    <row r="146" spans="1:3" x14ac:dyDescent="0.25">
      <c r="A146" s="7"/>
      <c r="B146" s="2"/>
      <c r="C146" s="2"/>
    </row>
    <row r="147" spans="1:3" x14ac:dyDescent="0.25">
      <c r="A147" s="7"/>
      <c r="B147" s="2"/>
      <c r="C147" s="2"/>
    </row>
    <row r="148" spans="1:3" x14ac:dyDescent="0.25">
      <c r="A148" s="7"/>
      <c r="B148" s="2"/>
      <c r="C148" s="2"/>
    </row>
    <row r="149" spans="1:3" x14ac:dyDescent="0.25">
      <c r="A149" s="7"/>
      <c r="B149" s="2"/>
      <c r="C149" s="2"/>
    </row>
    <row r="150" spans="1:3" x14ac:dyDescent="0.25">
      <c r="A150" s="7"/>
      <c r="B150" s="2"/>
      <c r="C150" s="2"/>
    </row>
    <row r="151" spans="1:3" x14ac:dyDescent="0.25">
      <c r="A151" s="7"/>
      <c r="B151" s="2"/>
      <c r="C151" s="2"/>
    </row>
    <row r="152" spans="1:3" x14ac:dyDescent="0.25">
      <c r="A152" s="7"/>
      <c r="B152" s="2"/>
      <c r="C152" s="2"/>
    </row>
    <row r="153" spans="1:3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</sheetData>
  <sheetProtection selectLockedCells="1"/>
  <protectedRanges>
    <protectedRange sqref="C33" name="Tartomány4_1_2_2"/>
    <protectedRange sqref="C22" name="Tartomány4_1"/>
    <protectedRange sqref="C12" name="Tartomány1_2_1_1_1"/>
  </protectedRanges>
  <mergeCells count="44">
    <mergeCell ref="AC13:AO13"/>
    <mergeCell ref="AC14:AO14"/>
    <mergeCell ref="AC15:AO15"/>
    <mergeCell ref="AC16:AO16"/>
    <mergeCell ref="AB6:AB9"/>
    <mergeCell ref="AC6:AO9"/>
    <mergeCell ref="AC10:AO10"/>
    <mergeCell ref="AC11:AO11"/>
    <mergeCell ref="AC12:AO12"/>
    <mergeCell ref="A19:W19"/>
    <mergeCell ref="G8:G9"/>
    <mergeCell ref="J8:J9"/>
    <mergeCell ref="K8:K9"/>
    <mergeCell ref="N8:N9"/>
    <mergeCell ref="O8:O9"/>
    <mergeCell ref="R8:R9"/>
    <mergeCell ref="A6:A9"/>
    <mergeCell ref="B6:B9"/>
    <mergeCell ref="C6:C9"/>
    <mergeCell ref="F8:F9"/>
    <mergeCell ref="S8:S9"/>
    <mergeCell ref="V8:V9"/>
    <mergeCell ref="W8:W9"/>
    <mergeCell ref="A37:W37"/>
    <mergeCell ref="A21:W21"/>
    <mergeCell ref="A22:W22"/>
    <mergeCell ref="A34:W34"/>
    <mergeCell ref="X34:Z34"/>
    <mergeCell ref="A35:W35"/>
    <mergeCell ref="A36:W36"/>
    <mergeCell ref="Z8:Z9"/>
    <mergeCell ref="AA8:AA9"/>
    <mergeCell ref="A1:W1"/>
    <mergeCell ref="A2:W2"/>
    <mergeCell ref="A3:W3"/>
    <mergeCell ref="A4:W4"/>
    <mergeCell ref="A5:W5"/>
    <mergeCell ref="X6:AA7"/>
    <mergeCell ref="D7:G7"/>
    <mergeCell ref="H7:K7"/>
    <mergeCell ref="L7:O7"/>
    <mergeCell ref="P7:S7"/>
    <mergeCell ref="T7:W7"/>
    <mergeCell ref="D6:W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&amp;R&amp;"Arial,Normál"&amp;12 1. számú melléklet a  .......... alapképzési szak tantervéhez</oddHeader>
    <oddFooter>&amp;R&amp;Z&amp;F 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2:D49"/>
  <sheetViews>
    <sheetView zoomScale="115" zoomScaleNormal="115" workbookViewId="0">
      <selection activeCell="J12" sqref="J12"/>
    </sheetView>
  </sheetViews>
  <sheetFormatPr defaultColWidth="10.6640625" defaultRowHeight="12.75" x14ac:dyDescent="0.2"/>
  <cols>
    <col min="1" max="1" width="24.1640625" style="44" customWidth="1"/>
    <col min="2" max="2" width="59.1640625" style="225" customWidth="1"/>
    <col min="3" max="3" width="24.1640625" style="44" customWidth="1"/>
    <col min="4" max="4" width="59.1640625" style="44" customWidth="1"/>
    <col min="5" max="16384" width="10.6640625" style="44"/>
  </cols>
  <sheetData>
    <row r="2" spans="1:4" ht="15.75" x14ac:dyDescent="0.2">
      <c r="A2" s="351" t="s">
        <v>47</v>
      </c>
      <c r="B2" s="351"/>
      <c r="C2" s="351"/>
      <c r="D2" s="351"/>
    </row>
    <row r="3" spans="1:4" ht="18.75" thickBot="1" x14ac:dyDescent="0.25">
      <c r="A3" s="358" t="s">
        <v>37</v>
      </c>
      <c r="B3" s="358"/>
      <c r="C3" s="358"/>
      <c r="D3" s="358"/>
    </row>
    <row r="4" spans="1:4" ht="17.25" thickTop="1" thickBot="1" x14ac:dyDescent="0.25">
      <c r="A4" s="356" t="s">
        <v>38</v>
      </c>
      <c r="B4" s="354" t="s">
        <v>39</v>
      </c>
      <c r="C4" s="352" t="s">
        <v>40</v>
      </c>
      <c r="D4" s="353"/>
    </row>
    <row r="5" spans="1:4" ht="15.75" x14ac:dyDescent="0.25">
      <c r="A5" s="357"/>
      <c r="B5" s="355"/>
      <c r="C5" s="87" t="s">
        <v>38</v>
      </c>
      <c r="D5" s="88" t="s">
        <v>41</v>
      </c>
    </row>
    <row r="6" spans="1:4" ht="15.75" x14ac:dyDescent="0.25">
      <c r="A6" s="78" t="s">
        <v>110</v>
      </c>
      <c r="B6" s="95" t="s">
        <v>62</v>
      </c>
      <c r="C6" s="89" t="s">
        <v>102</v>
      </c>
      <c r="D6" s="90" t="s">
        <v>54</v>
      </c>
    </row>
    <row r="7" spans="1:4" ht="15.75" x14ac:dyDescent="0.25">
      <c r="A7" s="78" t="s">
        <v>111</v>
      </c>
      <c r="B7" s="95" t="s">
        <v>63</v>
      </c>
      <c r="C7" s="114" t="s">
        <v>110</v>
      </c>
      <c r="D7" s="90" t="s">
        <v>62</v>
      </c>
    </row>
    <row r="8" spans="1:4" ht="15.75" x14ac:dyDescent="0.25">
      <c r="A8" s="78" t="s">
        <v>112</v>
      </c>
      <c r="B8" s="95" t="s">
        <v>64</v>
      </c>
      <c r="C8" s="114" t="s">
        <v>102</v>
      </c>
      <c r="D8" s="90" t="s">
        <v>54</v>
      </c>
    </row>
    <row r="9" spans="1:4" ht="15.75" x14ac:dyDescent="0.25">
      <c r="A9" s="78" t="s">
        <v>113</v>
      </c>
      <c r="B9" s="95" t="s">
        <v>65</v>
      </c>
      <c r="C9" s="115" t="s">
        <v>112</v>
      </c>
      <c r="D9" s="90" t="s">
        <v>64</v>
      </c>
    </row>
    <row r="10" spans="1:4" ht="15.75" x14ac:dyDescent="0.25">
      <c r="A10" s="91"/>
      <c r="B10" s="95"/>
      <c r="C10" s="115"/>
      <c r="D10" s="90"/>
    </row>
    <row r="11" spans="1:4" ht="15.75" x14ac:dyDescent="0.25">
      <c r="A11" s="78" t="s">
        <v>114</v>
      </c>
      <c r="B11" s="95" t="s">
        <v>66</v>
      </c>
      <c r="C11" s="89" t="s">
        <v>102</v>
      </c>
      <c r="D11" s="90" t="s">
        <v>54</v>
      </c>
    </row>
    <row r="12" spans="1:4" ht="15.75" x14ac:dyDescent="0.25">
      <c r="A12" s="78" t="s">
        <v>115</v>
      </c>
      <c r="B12" s="95" t="s">
        <v>67</v>
      </c>
      <c r="C12" s="114" t="s">
        <v>114</v>
      </c>
      <c r="D12" s="90" t="s">
        <v>66</v>
      </c>
    </row>
    <row r="13" spans="1:4" ht="14.25" customHeight="1" x14ac:dyDescent="0.25">
      <c r="A13" s="78" t="s">
        <v>116</v>
      </c>
      <c r="B13" s="95" t="s">
        <v>68</v>
      </c>
      <c r="C13" s="114" t="s">
        <v>102</v>
      </c>
      <c r="D13" s="90" t="s">
        <v>54</v>
      </c>
    </row>
    <row r="14" spans="1:4" ht="12.75" hidden="1" customHeight="1" x14ac:dyDescent="0.25">
      <c r="A14" s="78" t="s">
        <v>117</v>
      </c>
      <c r="B14" s="95" t="s">
        <v>65</v>
      </c>
      <c r="C14" s="115" t="s">
        <v>112</v>
      </c>
      <c r="D14" s="90" t="s">
        <v>64</v>
      </c>
    </row>
    <row r="15" spans="1:4" ht="15.75" x14ac:dyDescent="0.25">
      <c r="A15" s="78" t="s">
        <v>117</v>
      </c>
      <c r="B15" s="95" t="s">
        <v>69</v>
      </c>
      <c r="C15" s="115" t="s">
        <v>116</v>
      </c>
      <c r="D15" s="90" t="s">
        <v>68</v>
      </c>
    </row>
    <row r="16" spans="1:4" ht="15.75" x14ac:dyDescent="0.25">
      <c r="A16" s="78"/>
      <c r="B16" s="95"/>
      <c r="C16" s="116"/>
      <c r="D16" s="96"/>
    </row>
    <row r="17" spans="1:4" ht="15.75" x14ac:dyDescent="0.25">
      <c r="A17" s="78" t="s">
        <v>118</v>
      </c>
      <c r="B17" s="95" t="s">
        <v>71</v>
      </c>
      <c r="C17" s="89" t="s">
        <v>102</v>
      </c>
      <c r="D17" s="90" t="s">
        <v>54</v>
      </c>
    </row>
    <row r="18" spans="1:4" ht="15.75" x14ac:dyDescent="0.25">
      <c r="A18" s="78" t="s">
        <v>119</v>
      </c>
      <c r="B18" s="95" t="s">
        <v>72</v>
      </c>
      <c r="C18" s="114" t="s">
        <v>118</v>
      </c>
      <c r="D18" s="90" t="s">
        <v>71</v>
      </c>
    </row>
    <row r="19" spans="1:4" ht="15.75" x14ac:dyDescent="0.25">
      <c r="A19" s="78" t="s">
        <v>120</v>
      </c>
      <c r="B19" s="95" t="s">
        <v>73</v>
      </c>
      <c r="C19" s="114" t="s">
        <v>102</v>
      </c>
      <c r="D19" s="90" t="s">
        <v>54</v>
      </c>
    </row>
    <row r="20" spans="1:4" ht="15.75" x14ac:dyDescent="0.25">
      <c r="A20" s="78" t="s">
        <v>121</v>
      </c>
      <c r="B20" s="95" t="s">
        <v>74</v>
      </c>
      <c r="C20" s="115" t="s">
        <v>120</v>
      </c>
      <c r="D20" s="90" t="s">
        <v>73</v>
      </c>
    </row>
    <row r="21" spans="1:4" ht="15.75" x14ac:dyDescent="0.25">
      <c r="A21" s="92"/>
      <c r="B21" s="95"/>
      <c r="C21" s="115"/>
      <c r="D21" s="90"/>
    </row>
    <row r="22" spans="1:4" ht="15.75" x14ac:dyDescent="0.25">
      <c r="A22" s="78" t="s">
        <v>126</v>
      </c>
      <c r="B22" s="95" t="s">
        <v>76</v>
      </c>
      <c r="C22" s="89" t="s">
        <v>102</v>
      </c>
      <c r="D22" s="90" t="s">
        <v>54</v>
      </c>
    </row>
    <row r="23" spans="1:4" s="219" customFormat="1" ht="15.75" x14ac:dyDescent="0.25">
      <c r="A23" s="78" t="s">
        <v>127</v>
      </c>
      <c r="B23" s="95" t="s">
        <v>77</v>
      </c>
      <c r="C23" s="220" t="s">
        <v>126</v>
      </c>
      <c r="D23" s="96" t="s">
        <v>76</v>
      </c>
    </row>
    <row r="24" spans="1:4" ht="16.5" x14ac:dyDescent="0.3">
      <c r="A24" s="92"/>
      <c r="B24" s="95"/>
      <c r="C24" s="93"/>
      <c r="D24" s="94"/>
    </row>
    <row r="25" spans="1:4" ht="15.75" x14ac:dyDescent="0.25">
      <c r="A25" s="78" t="s">
        <v>130</v>
      </c>
      <c r="B25" s="95" t="s">
        <v>81</v>
      </c>
      <c r="C25" s="89" t="s">
        <v>102</v>
      </c>
      <c r="D25" s="90" t="s">
        <v>54</v>
      </c>
    </row>
    <row r="26" spans="1:4" ht="15.75" x14ac:dyDescent="0.25">
      <c r="A26" s="78" t="s">
        <v>131</v>
      </c>
      <c r="B26" s="95" t="s">
        <v>82</v>
      </c>
      <c r="C26" s="114" t="s">
        <v>130</v>
      </c>
      <c r="D26" s="90" t="s">
        <v>81</v>
      </c>
    </row>
    <row r="27" spans="1:4" ht="15.75" x14ac:dyDescent="0.25">
      <c r="A27" s="78" t="s">
        <v>132</v>
      </c>
      <c r="B27" s="95" t="s">
        <v>83</v>
      </c>
      <c r="C27" s="114" t="s">
        <v>102</v>
      </c>
      <c r="D27" s="90" t="s">
        <v>54</v>
      </c>
    </row>
    <row r="28" spans="1:4" ht="15.75" x14ac:dyDescent="0.25">
      <c r="A28" s="78" t="s">
        <v>133</v>
      </c>
      <c r="B28" s="95" t="s">
        <v>84</v>
      </c>
      <c r="C28" s="115" t="s">
        <v>132</v>
      </c>
      <c r="D28" s="90" t="s">
        <v>83</v>
      </c>
    </row>
    <row r="29" spans="1:4" ht="15.75" x14ac:dyDescent="0.25">
      <c r="A29" s="92"/>
      <c r="B29" s="95"/>
      <c r="C29" s="93"/>
      <c r="D29" s="96"/>
    </row>
    <row r="30" spans="1:4" s="45" customFormat="1" ht="16.5" thickBot="1" x14ac:dyDescent="0.3">
      <c r="A30" s="100"/>
      <c r="B30" s="101"/>
      <c r="C30" s="102"/>
      <c r="D30" s="103"/>
    </row>
    <row r="31" spans="1:4" ht="12.75" hidden="1" customHeight="1" x14ac:dyDescent="0.3">
      <c r="A31" s="97"/>
      <c r="B31" s="224"/>
      <c r="C31" s="98"/>
      <c r="D31" s="99"/>
    </row>
    <row r="32" spans="1:4" ht="12.75" customHeight="1" thickTop="1" x14ac:dyDescent="0.2"/>
    <row r="34" spans="1:4" s="45" customFormat="1" ht="14.25" x14ac:dyDescent="0.2">
      <c r="A34" s="44"/>
      <c r="B34" s="225"/>
      <c r="C34" s="44"/>
      <c r="D34" s="44"/>
    </row>
    <row r="35" spans="1:4" s="45" customFormat="1" ht="14.25" x14ac:dyDescent="0.2">
      <c r="A35" s="44"/>
      <c r="B35" s="225"/>
      <c r="C35" s="44"/>
      <c r="D35" s="44"/>
    </row>
    <row r="36" spans="1:4" s="45" customFormat="1" ht="14.25" x14ac:dyDescent="0.2">
      <c r="A36" s="44"/>
      <c r="B36" s="225"/>
      <c r="C36" s="44"/>
      <c r="D36" s="44"/>
    </row>
    <row r="37" spans="1:4" s="45" customFormat="1" ht="14.25" x14ac:dyDescent="0.2">
      <c r="A37" s="44"/>
      <c r="B37" s="225"/>
      <c r="C37" s="44"/>
      <c r="D37" s="44"/>
    </row>
    <row r="38" spans="1:4" s="45" customFormat="1" ht="14.25" x14ac:dyDescent="0.2">
      <c r="A38" s="44"/>
      <c r="B38" s="225"/>
      <c r="C38" s="44"/>
      <c r="D38" s="44"/>
    </row>
    <row r="39" spans="1:4" s="45" customFormat="1" ht="14.25" x14ac:dyDescent="0.2">
      <c r="A39" s="44"/>
      <c r="B39" s="225"/>
      <c r="C39" s="44"/>
      <c r="D39" s="44"/>
    </row>
    <row r="40" spans="1:4" s="45" customFormat="1" ht="14.25" x14ac:dyDescent="0.2">
      <c r="A40" s="44"/>
      <c r="B40" s="225"/>
      <c r="C40" s="44"/>
      <c r="D40" s="44"/>
    </row>
    <row r="41" spans="1:4" s="45" customFormat="1" ht="14.25" x14ac:dyDescent="0.2">
      <c r="A41" s="44"/>
      <c r="B41" s="225"/>
      <c r="C41" s="44"/>
      <c r="D41" s="44"/>
    </row>
    <row r="42" spans="1:4" s="45" customFormat="1" ht="14.25" x14ac:dyDescent="0.2">
      <c r="A42" s="44"/>
      <c r="B42" s="225"/>
      <c r="C42" s="44"/>
      <c r="D42" s="44"/>
    </row>
    <row r="43" spans="1:4" s="45" customFormat="1" ht="14.25" x14ac:dyDescent="0.2">
      <c r="A43" s="44"/>
      <c r="B43" s="225"/>
      <c r="C43" s="44"/>
      <c r="D43" s="44"/>
    </row>
    <row r="44" spans="1:4" s="45" customFormat="1" ht="14.25" x14ac:dyDescent="0.2">
      <c r="A44" s="44"/>
      <c r="B44" s="225"/>
      <c r="C44" s="44"/>
      <c r="D44" s="44"/>
    </row>
    <row r="45" spans="1:4" s="45" customFormat="1" ht="14.25" x14ac:dyDescent="0.2">
      <c r="A45" s="44"/>
      <c r="B45" s="225"/>
      <c r="C45" s="44"/>
      <c r="D45" s="44"/>
    </row>
    <row r="46" spans="1:4" s="45" customFormat="1" ht="14.25" x14ac:dyDescent="0.2">
      <c r="A46" s="44"/>
      <c r="B46" s="225"/>
      <c r="C46" s="44"/>
      <c r="D46" s="44"/>
    </row>
    <row r="47" spans="1:4" s="45" customFormat="1" ht="14.25" x14ac:dyDescent="0.2">
      <c r="A47" s="44"/>
      <c r="B47" s="225"/>
      <c r="C47" s="44"/>
      <c r="D47" s="44"/>
    </row>
    <row r="48" spans="1:4" s="45" customFormat="1" ht="14.25" x14ac:dyDescent="0.2">
      <c r="A48" s="44"/>
      <c r="B48" s="225"/>
      <c r="C48" s="44"/>
      <c r="D48" s="44"/>
    </row>
    <row r="49" spans="1:4" s="45" customFormat="1" ht="14.25" x14ac:dyDescent="0.2">
      <c r="A49" s="44"/>
      <c r="B49" s="225"/>
      <c r="C49" s="44"/>
      <c r="D49" s="44"/>
    </row>
  </sheetData>
  <sheetProtection selectLockedCells="1"/>
  <protectedRanges>
    <protectedRange sqref="B29 D23:D24 D29:D30" name="Tartomány1_2_1_3"/>
    <protectedRange sqref="B30" name="Tartomány1_2_1_2_2"/>
    <protectedRange sqref="B6 B11 B17 B22 B25" name="Tartomány1_2_1_1_1"/>
    <protectedRange sqref="B7 B12 B18 B23 B26" name="Tartomány1_2_1_1_1_1"/>
    <protectedRange sqref="B8 B13 B19 B24 B27" name="Tartomány1_2_1_1_1_2"/>
    <protectedRange sqref="B9 B14:B15 B20:B21 B28" name="Tartomány1_2_1_1_1_3"/>
    <protectedRange sqref="B10 D16 B16" name="Tartomány1_2_1_1_1_4"/>
  </protectedRanges>
  <mergeCells count="5">
    <mergeCell ref="A2:D2"/>
    <mergeCell ref="C4:D4"/>
    <mergeCell ref="B4:B5"/>
    <mergeCell ref="A4:A5"/>
    <mergeCell ref="A3:D3"/>
  </mergeCells>
  <phoneticPr fontId="15" type="noConversion"/>
  <pageMargins left="0.75" right="0.75" top="1" bottom="1" header="0.5" footer="0.5"/>
  <pageSetup paperSize="9" scale="60" orientation="portrait" r:id="rId1"/>
  <headerFooter alignWithMargins="0">
    <oddHeader>&amp;R&amp;"Arial,Normál"&amp;12... számú melléklet a  ................... alapképzési szak tantervéhez</oddHeader>
    <oddFooter>&amp;R&amp;Z&amp;F  &amp;D</oddFooter>
  </headerFooter>
  <rowBreaks count="1" manualBreakCount="1">
    <brk id="49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92B06E-B50B-4993-8136-B851E2156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A53984-4FEA-46F9-B7EE-B3C30A4D6EAD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23ed7243-56cb-49c8-85d3-809170292752"/>
    <ds:schemaRef ds:uri="http://www.w3.org/XML/1998/namespace"/>
    <ds:schemaRef ds:uri="bb055224-0e5d-42cf-bd71-66621e80eb4b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F3345FA-A674-486F-AED0-87F3498EBA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6</vt:i4>
      </vt:variant>
    </vt:vector>
  </HeadingPairs>
  <TitlesOfParts>
    <vt:vector size="13" baseType="lpstr">
      <vt:lpstr>szakon_kozos</vt:lpstr>
      <vt:lpstr>FEGYVERSZAKÉRTŐ</vt:lpstr>
      <vt:lpstr>ÍRÁSSZAKÉRTŐ</vt:lpstr>
      <vt:lpstr>NYOMSZAKÉRTŐ</vt:lpstr>
      <vt:lpstr>OKMÁNYSZAKÉRTŐ</vt:lpstr>
      <vt:lpstr>UJJNYOMATSZAKÉRTŐ</vt:lpstr>
      <vt:lpstr>elotanulmanyi_rend</vt:lpstr>
      <vt:lpstr>FEGYVERSZAKÉRTŐ!Nyomtatási_terület</vt:lpstr>
      <vt:lpstr>ÍRÁSSZAKÉRTŐ!Nyomtatási_terület</vt:lpstr>
      <vt:lpstr>NYOMSZAKÉRTŐ!Nyomtatási_terület</vt:lpstr>
      <vt:lpstr>OKMÁNYSZAKÉRTŐ!Nyomtatási_terület</vt:lpstr>
      <vt:lpstr>szakon_kozos!Nyomtatási_terület</vt:lpstr>
      <vt:lpstr>UJJNYOMATSZAKÉRTŐ!Nyomtatási_terület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HHK - KÜLI</dc:title>
  <dc:subject>tanterv minta</dc:subject>
  <dc:creator>benyeie</dc:creator>
  <cp:lastModifiedBy>Mikóczi Márta</cp:lastModifiedBy>
  <cp:lastPrinted>2016-11-23T09:51:54Z</cp:lastPrinted>
  <dcterms:created xsi:type="dcterms:W3CDTF">2011-10-11T07:28:39Z</dcterms:created>
  <dcterms:modified xsi:type="dcterms:W3CDTF">2025-04-04T10:26:35Z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